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firstSheet="1" activeTab="1" xr2:uid="{00000000-000D-0000-FFFF-FFFF00000000}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F6b!$A$3:$G$17</definedName>
    <definedName name="_xlnm._FilterDatabase" localSheetId="3" hidden="1">F6c!$B$3:$H$79</definedName>
    <definedName name="_xlnm._FilterDatabase" localSheetId="4" hidden="1">F6d!$A$3:$G$27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F5" i="4"/>
  <c r="E5" i="4"/>
  <c r="D5" i="4"/>
  <c r="C5" i="4"/>
  <c r="B5" i="4"/>
  <c r="B4" i="4" s="1"/>
  <c r="D14" i="4"/>
  <c r="C5" i="2"/>
  <c r="D5" i="2"/>
  <c r="E5" i="2"/>
  <c r="F5" i="2"/>
  <c r="G5" i="2"/>
  <c r="B5" i="2"/>
  <c r="G6" i="2"/>
  <c r="G7" i="2"/>
  <c r="G8" i="2"/>
  <c r="G9" i="2"/>
  <c r="G10" i="2"/>
  <c r="G11" i="2"/>
  <c r="G12" i="2"/>
  <c r="G13" i="2"/>
  <c r="G14" i="2"/>
  <c r="G15" i="2"/>
  <c r="G16" i="2"/>
  <c r="G17" i="2"/>
  <c r="D26" i="4" l="1"/>
  <c r="D25" i="4"/>
  <c r="D24" i="4"/>
  <c r="D22" i="4"/>
  <c r="D21" i="4"/>
  <c r="D20" i="4"/>
  <c r="D18" i="4"/>
  <c r="D17" i="4"/>
  <c r="D13" i="4"/>
  <c r="D12" i="4"/>
  <c r="D10" i="4"/>
  <c r="D9" i="4"/>
  <c r="D8" i="4"/>
  <c r="D6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8" i="2"/>
  <c r="D27" i="2"/>
  <c r="D26" i="2"/>
  <c r="D25" i="2"/>
  <c r="D24" i="2"/>
  <c r="D23" i="2"/>
  <c r="D22" i="2"/>
  <c r="D21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27" i="4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H43" i="3" s="1"/>
  <c r="D43" i="3"/>
  <c r="D42" i="3" s="1"/>
  <c r="C43" i="3"/>
  <c r="C42" i="3" s="1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F5" i="3" s="1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C6" i="3"/>
  <c r="G28" i="2"/>
  <c r="G27" i="2"/>
  <c r="G26" i="2"/>
  <c r="G25" i="2"/>
  <c r="G24" i="2"/>
  <c r="G23" i="2"/>
  <c r="G22" i="2"/>
  <c r="G21" i="2"/>
  <c r="F20" i="2"/>
  <c r="E20" i="2"/>
  <c r="D20" i="2"/>
  <c r="C20" i="2"/>
  <c r="B20" i="2"/>
  <c r="F30" i="2"/>
  <c r="E30" i="2"/>
  <c r="B30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H98" i="1" s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G79" i="1" s="1"/>
  <c r="F80" i="1"/>
  <c r="E80" i="1"/>
  <c r="D80" i="1"/>
  <c r="C80" i="1"/>
  <c r="C79" i="1" s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D30" i="2" l="1"/>
  <c r="F27" i="4"/>
  <c r="H16" i="3"/>
  <c r="H43" i="1"/>
  <c r="H33" i="1"/>
  <c r="H23" i="1"/>
  <c r="D4" i="1"/>
  <c r="H13" i="1"/>
  <c r="C16" i="4"/>
  <c r="C27" i="4" s="1"/>
  <c r="C5" i="3"/>
  <c r="C79" i="3" s="1"/>
  <c r="G5" i="3"/>
  <c r="G79" i="3" s="1"/>
  <c r="E4" i="4"/>
  <c r="E27" i="4" s="1"/>
  <c r="F79" i="1"/>
  <c r="F4" i="1"/>
  <c r="F154" i="1" s="1"/>
  <c r="H57" i="1"/>
  <c r="D79" i="1"/>
  <c r="D5" i="3"/>
  <c r="D79" i="3" s="1"/>
  <c r="C4" i="1"/>
  <c r="C154" i="1" s="1"/>
  <c r="G4" i="1"/>
  <c r="G154" i="1" s="1"/>
  <c r="H66" i="1"/>
  <c r="H70" i="1"/>
  <c r="H88" i="1"/>
  <c r="H108" i="1"/>
  <c r="H128" i="1"/>
  <c r="H132" i="1"/>
  <c r="C30" i="2"/>
  <c r="F42" i="3"/>
  <c r="F79" i="3" s="1"/>
  <c r="H53" i="3"/>
  <c r="H62" i="3"/>
  <c r="G7" i="4"/>
  <c r="D16" i="4"/>
  <c r="D27" i="4" s="1"/>
  <c r="G16" i="4"/>
  <c r="E5" i="3"/>
  <c r="H6" i="3"/>
  <c r="H5" i="3" s="1"/>
  <c r="G20" i="2"/>
  <c r="E79" i="1"/>
  <c r="H80" i="1"/>
  <c r="H79" i="1" s="1"/>
  <c r="E4" i="1"/>
  <c r="H5" i="1"/>
  <c r="E42" i="3"/>
  <c r="H42" i="3" s="1"/>
  <c r="G11" i="4"/>
  <c r="G30" i="2" l="1"/>
  <c r="D154" i="1"/>
  <c r="G27" i="4"/>
  <c r="H4" i="1"/>
  <c r="H154" i="1" s="1"/>
  <c r="H79" i="3"/>
  <c r="E154" i="1"/>
  <c r="E79" i="3"/>
</calcChain>
</file>

<file path=xl/sharedStrings.xml><?xml version="1.0" encoding="utf-8"?>
<sst xmlns="http://schemas.openxmlformats.org/spreadsheetml/2006/main" count="478" uniqueCount="342">
  <si>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</si>
  <si>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</si>
  <si>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</si>
  <si>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</si>
  <si>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</si>
  <si>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</si>
  <si>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</si>
  <si>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</si>
  <si>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</si>
  <si>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</si>
  <si>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</si>
  <si>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</si>
  <si>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</si>
  <si>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</si>
  <si>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</si>
  <si>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</si>
  <si>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</si>
  <si>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</si>
  <si>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</si>
  <si>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</si>
  <si>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</si>
  <si>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</si>
  <si>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</si>
  <si>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</si>
  <si>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</si>
  <si>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</si>
  <si>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</si>
  <si>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</si>
  <si>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</si>
  <si>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</si>
  <si>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</si>
  <si>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</si>
  <si>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</si>
  <si>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</si>
  <si>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</si>
  <si>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</si>
  <si>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</si>
  <si>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</si>
  <si>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</si>
  <si>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</si>
  <si>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</si>
  <si>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</si>
  <si>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</si>
  <si>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</si>
  <si>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</si>
  <si>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</si>
  <si>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</si>
  <si>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</si>
  <si>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</si>
  <si>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</si>
  <si>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</si>
  <si>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</si>
  <si>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</si>
  <si>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</si>
  <si>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</si>
  <si>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</si>
  <si>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</si>
  <si>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</si>
  <si>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</si>
  <si>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</si>
  <si>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</si>
  <si>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</si>
  <si>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</si>
  <si>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</si>
  <si>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</si>
  <si>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</si>
  <si>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</si>
  <si>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</si>
  <si>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</si>
  <si>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</si>
  <si>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</si>
  <si>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</si>
  <si>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</si>
  <si>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</si>
  <si>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</si>
  <si>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</si>
  <si>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</si>
  <si>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</si>
  <si>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</si>
  <si>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</si>
  <si>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</si>
  <si>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</si>
  <si>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</si>
  <si>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</si>
  <si>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</si>
  <si>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</si>
  <si>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</si>
  <si>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</si>
  <si>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</si>
  <si>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</si>
  <si>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</si>
  <si>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</si>
  <si>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</si>
  <si>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</si>
  <si>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</si>
  <si>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</si>
  <si>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</si>
  <si>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</si>
  <si>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</si>
  <si>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</si>
  <si>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</si>
  <si>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</si>
  <si>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</si>
  <si>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</si>
  <si>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</si>
  <si>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</si>
  <si>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</si>
  <si>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</si>
  <si>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</si>
  <si>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</si>
  <si>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</si>
  <si>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</si>
  <si>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</si>
  <si>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</si>
  <si>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</si>
  <si>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</si>
  <si>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</si>
  <si>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</si>
  <si>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</si>
  <si>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</si>
  <si>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</si>
  <si>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</si>
  <si>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</si>
  <si>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</si>
  <si>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</si>
  <si>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</si>
  <si>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</si>
  <si>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</si>
  <si>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</si>
  <si>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</si>
  <si>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</si>
  <si>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</si>
  <si>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</si>
  <si>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</si>
  <si>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</si>
  <si>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</si>
  <si>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</si>
  <si>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</si>
  <si>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</si>
  <si>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</si>
  <si>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</si>
  <si>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</si>
  <si>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</si>
  <si>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</si>
  <si>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</si>
  <si>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</si>
  <si>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</si>
  <si>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</si>
  <si>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</si>
  <si>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</si>
  <si>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</si>
  <si>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</si>
  <si>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</si>
  <si>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</si>
  <si>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</si>
  <si>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</si>
  <si>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</si>
  <si>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</si>
  <si>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</si>
  <si>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</si>
  <si>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</si>
  <si>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</si>
  <si>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</si>
  <si>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</si>
  <si>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</si>
  <si>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</si>
  <si>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</si>
  <si>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</si>
  <si>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</si>
  <si>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</si>
  <si>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</si>
  <si>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</si>
  <si>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</si>
  <si>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</si>
  <si>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</si>
  <si>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</si>
  <si>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</si>
  <si>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</si>
  <si>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</si>
  <si>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</si>
  <si>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</si>
  <si>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</si>
  <si>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</si>
  <si>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</si>
  <si>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</si>
  <si>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</si>
  <si>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</si>
  <si>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</si>
  <si>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</si>
  <si>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</si>
  <si>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</si>
  <si>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</si>
  <si>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</si>
  <si>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</si>
  <si>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</si>
  <si>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</si>
  <si>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</si>
  <si>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</si>
  <si>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</si>
  <si>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</si>
  <si>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</si>
  <si>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</si>
  <si>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</si>
  <si>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</si>
  <si>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</si>
  <si>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</si>
  <si>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</si>
  <si>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</si>
  <si>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</si>
  <si>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</si>
  <si>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</si>
  <si>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</si>
  <si>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</si>
  <si>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</si>
  <si>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</si>
  <si>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</si>
  <si>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</si>
  <si>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</si>
  <si>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</si>
  <si>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</si>
  <si>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</si>
  <si>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</si>
  <si>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</si>
  <si>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</si>
  <si>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</si>
  <si>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</si>
  <si>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</si>
  <si>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</si>
  <si>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</si>
  <si>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</si>
  <si>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</si>
  <si>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</si>
  <si>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</si>
  <si>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</si>
  <si>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</si>
  <si>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</si>
  <si>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</si>
  <si>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</si>
  <si>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</si>
  <si>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</si>
  <si>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</si>
  <si>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</si>
  <si>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</si>
  <si>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</si>
  <si>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</si>
  <si>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</si>
  <si>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</si>
  <si>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</si>
  <si>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</si>
  <si>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</si>
  <si>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</si>
  <si>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</si>
  <si>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</si>
  <si>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</si>
  <si>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</si>
  <si>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</si>
  <si>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</si>
  <si>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</si>
  <si>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</si>
  <si>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</si>
  <si>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</si>
  <si>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</si>
  <si>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</si>
  <si>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</si>
  <si>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</si>
  <si>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</si>
  <si>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</si>
  <si>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</si>
  <si>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</si>
  <si>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</si>
  <si>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</si>
  <si>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</si>
  <si>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</si>
  <si>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</si>
  <si>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</si>
  <si>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</si>
  <si>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</si>
  <si>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</si>
  <si>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</si>
  <si>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</si>
  <si>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</si>
  <si>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</si>
  <si>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</si>
  <si>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</si>
  <si>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</si>
  <si>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</si>
  <si>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</si>
  <si>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</si>
  <si>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</si>
  <si>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</si>
  <si>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</si>
  <si>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</si>
  <si>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</si>
  <si>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</si>
  <si>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</si>
  <si>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</si>
  <si>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</si>
  <si>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</si>
  <si>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</si>
  <si>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</si>
  <si>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</si>
  <si>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</si>
  <si>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</si>
  <si>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</si>
  <si>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</si>
  <si>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</si>
  <si>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</si>
  <si>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</si>
  <si>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</si>
  <si>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</si>
  <si>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</si>
  <si>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</si>
  <si>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</si>
  <si>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</si>
  <si>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</si>
  <si>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</si>
  <si>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</si>
  <si>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</si>
  <si>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</si>
  <si>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</si>
  <si>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</si>
  <si>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</si>
  <si>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</si>
  <si>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</si>
  <si>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</si>
  <si>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</si>
  <si>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JUNTA DE AGUA POTABLE Y ALCANTARILLADO DE COMONFORT, GTO.
Clasificación por Objeto del Gasto (Capítulo y Concepto)
al 31 de Diciembre de 2017
PESOS</t>
  </si>
  <si>
    <t>JUNTA DE AGUA POTABLE Y ALCANTARILLADO DE COMONFORT, GTO.
Estado Analítico del Ejercicio del Presupuesto de Egresos Detallado - LDF
Clasificación Administrativa
al 31 de Diciembre de 2017
PESOS</t>
  </si>
  <si>
    <t>JUNTA DE AGUA POTABLE Y ALCANTARILLADO DE COMONFORT, GTO.
Estado Analítico del Ejercicio del Presupuesto de Egresos Detallado - LDF
Clasificación Funcional (Finalidad y Función)
al 31 de Diciembre de 2017
PESOS</t>
  </si>
  <si>
    <t>JUNTA DE AGUA POTABLE Y ALCANTARILLADO DE COMONFORT, GTO.
Estado Analítico del Ejercicio del Presupuesto de Egresos Detallado - LDF
Clasificación de Servicios Personales por Categoría
al 31 de Diciembre de 2017
PESOS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</si>
  <si>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</si>
  <si>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</si>
  <si>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</si>
  <si>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</si>
  <si>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</si>
  <si>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</si>
  <si>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</si>
  <si>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</si>
  <si>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</si>
  <si>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</si>
  <si>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</si>
  <si>
    <t>OPERACION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</si>
</sst>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16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168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2"/>
    </xf>
    <xf numFmtId="4" fontId="6" fillId="0" borderId="6" xfId="0" applyNumberFormat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7" fillId="0" borderId="0" xfId="1" applyProtection="1">
      <protection locked="0"/>
    </xf>
    <xf numFmtId="0" fontId="7" fillId="0" borderId="0" xfId="1"/>
    <xf numFmtId="0" fontId="9" fillId="0" borderId="0" xfId="1" applyFont="1"/>
    <xf numFmtId="0" fontId="10" fillId="0" borderId="1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 indent="2"/>
    </xf>
    <xf numFmtId="0" fontId="11" fillId="0" borderId="11" xfId="0" applyFont="1" applyBorder="1" applyAlignment="1">
      <alignment horizontal="left" vertical="top"/>
    </xf>
    <xf numFmtId="0" fontId="3" fillId="0" borderId="11" xfId="0" applyFont="1" applyBorder="1"/>
    <xf numFmtId="0" fontId="6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left"/>
    </xf>
    <xf numFmtId="0" fontId="7" fillId="0" borderId="11" xfId="0" applyFont="1" applyBorder="1"/>
    <xf numFmtId="0" fontId="7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justify" vertical="center"/>
    </xf>
    <xf numFmtId="0" fontId="7" fillId="0" borderId="12" xfId="0" applyFont="1" applyBorder="1"/>
    <xf numFmtId="0" fontId="3" fillId="0" borderId="12" xfId="0" applyFont="1" applyBorder="1"/>
    <xf numFmtId="0" fontId="7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vertical="center"/>
    </xf>
    <xf numFmtId="0" fontId="7" fillId="0" borderId="0" xfId="1" applyProtection="1">
      <protection locked="0"/>
    </xf>
    <xf numFmtId="167" fontId="7" fillId="0" borderId="0" xfId="17" applyFont="1" applyProtection="1">
      <protection locked="0"/>
    </xf>
    <xf numFmtId="4" fontId="6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6" fillId="0" borderId="13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left" vertical="center" wrapText="1"/>
    </xf>
    <xf numFmtId="167" fontId="7" fillId="0" borderId="7" xfId="17" applyFont="1" applyBorder="1" applyProtection="1">
      <protection locked="0"/>
    </xf>
  </cellXfs>
  <cellStyles count="18">
    <cellStyle name="Euro" xfId="2" xr:uid="{00000000-0005-0000-0000-000000000000}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4" xfId="17" xr:uid="{00000000-0005-0000-0000-000031000000}"/>
    <cellStyle name="Moneda 2" xfId="7" xr:uid="{00000000-0005-0000-0000-000005000000}"/>
    <cellStyle name="Normal" xfId="0" builtinId="0"/>
    <cellStyle name="Normal 2" xfId="1" xr:uid="{00000000-0005-0000-0000-000001000000}"/>
    <cellStyle name="Normal 2 2" xfId="9" xr:uid="{00000000-0005-0000-0000-000008000000}"/>
    <cellStyle name="Normal 2 3" xfId="8" xr:uid="{00000000-0005-0000-0000-000007000000}"/>
    <cellStyle name="Normal 3" xfId="10" xr:uid="{00000000-0005-0000-0000-000009000000}"/>
    <cellStyle name="Normal 4" xfId="11" xr:uid="{00000000-0005-0000-0000-00000A000000}"/>
    <cellStyle name="Normal 4 2" xfId="12" xr:uid="{00000000-0005-0000-0000-00000B000000}"/>
    <cellStyle name="Normal 5" xfId="13" xr:uid="{00000000-0005-0000-0000-00000C000000}"/>
    <cellStyle name="Normal 5 2" xfId="14" xr:uid="{00000000-0005-0000-0000-00000D000000}"/>
    <cellStyle name="Normal 6" xfId="15" xr:uid="{00000000-0005-0000-0000-00000E000000}"/>
    <cellStyle name="Normal 6 2" xfId="1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32"/>
  </cols>
  <sheetData>
    <row r="1" spans="1:2">
      <c r="A1" s="31"/>
      <c r="B1" s="31"/>
    </row>
    <row r="2020" spans="1:1">
      <c r="A2020" s="33" t="s">
        <v>147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5"/>
  <sheetViews>
    <sheetView tabSelected="1" workbookViewId="0">
      <selection activeCell="B11" sqref="B1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0" t="s">
        <v>326</v>
      </c>
      <c r="B1" s="62"/>
      <c r="C1" s="62"/>
      <c r="D1" s="62"/>
      <c r="E1" s="62"/>
      <c r="F1" s="62"/>
      <c r="G1" s="62"/>
      <c r="H1" s="63"/>
    </row>
    <row r="2" spans="1:8">
      <c r="A2" s="60"/>
      <c r="B2" s="61"/>
      <c r="C2" s="59" t="s">
        <v>0</v>
      </c>
      <c r="D2" s="59"/>
      <c r="E2" s="59"/>
      <c r="F2" s="59"/>
      <c r="G2" s="59"/>
      <c r="H2" s="2"/>
    </row>
    <row r="3" spans="1:8" ht="22.5">
      <c r="A3" s="64" t="s">
        <v>1</v>
      </c>
      <c r="B3" s="65"/>
      <c r="C3" s="30" t="s">
        <v>2</v>
      </c>
      <c r="D3" s="4" t="s">
        <v>3</v>
      </c>
      <c r="E3" s="30" t="s">
        <v>4</v>
      </c>
      <c r="F3" s="30" t="s">
        <v>5</v>
      </c>
      <c r="G3" s="30" t="s">
        <v>6</v>
      </c>
      <c r="H3" s="3" t="s">
        <v>7</v>
      </c>
    </row>
    <row r="4" spans="1:8">
      <c r="A4" s="66" t="s">
        <v>8</v>
      </c>
      <c r="B4" s="67"/>
      <c r="C4" s="5">
        <f>C5+C13+C23+C33+C43+C53+C57+C66+C70</f>
        <v>22033345.66</v>
      </c>
      <c r="D4" s="5">
        <f t="shared" ref="D4:H4" si="0">D5+D13+D23+D33+D43+D53+D57+D66+D70</f>
        <v>757397</v>
      </c>
      <c r="E4" s="5">
        <f t="shared" si="0"/>
        <v>22790742.66</v>
      </c>
      <c r="F4" s="5">
        <f t="shared" si="0"/>
        <v>19644963.710000001</v>
      </c>
      <c r="G4" s="5">
        <f t="shared" si="0"/>
        <v>18851875.530000001</v>
      </c>
      <c r="H4" s="5">
        <f t="shared" si="0"/>
        <v>3145778.9499999983</v>
      </c>
    </row>
    <row r="5" spans="1:8">
      <c r="A5" s="55" t="s">
        <v>9</v>
      </c>
      <c r="B5" s="56"/>
      <c r="C5" s="6">
        <f>SUM(C6:C12)</f>
        <v>8103213.9500000002</v>
      </c>
      <c r="D5" s="6">
        <f t="shared" ref="D5:H5" si="1">SUM(D6:D12)</f>
        <v>-173493.77000000002</v>
      </c>
      <c r="E5" s="6">
        <f t="shared" si="1"/>
        <v>7929720.1799999997</v>
      </c>
      <c r="F5" s="6">
        <f t="shared" si="1"/>
        <v>7353381.2199999997</v>
      </c>
      <c r="G5" s="6">
        <f t="shared" si="1"/>
        <v>7353381.2199999997</v>
      </c>
      <c r="H5" s="6">
        <f t="shared" si="1"/>
        <v>576338.96</v>
      </c>
    </row>
    <row r="6" spans="1:8">
      <c r="A6" s="34" t="s">
        <v>148</v>
      </c>
      <c r="B6" s="35" t="s">
        <v>10</v>
      </c>
      <c r="C6" s="7">
        <v>2808968.75</v>
      </c>
      <c r="D6" s="7">
        <v>-349690.67</v>
      </c>
      <c r="E6" s="7">
        <f>C6+D6</f>
        <v>2459278.08</v>
      </c>
      <c r="F6" s="7">
        <v>2322175.37</v>
      </c>
      <c r="G6" s="7">
        <v>2322175.37</v>
      </c>
      <c r="H6" s="7">
        <f>E6-F6</f>
        <v>137102.70999999996</v>
      </c>
    </row>
    <row r="7" spans="1:8">
      <c r="A7" s="34" t="s">
        <v>149</v>
      </c>
      <c r="B7" s="35" t="s">
        <v>11</v>
      </c>
      <c r="C7" s="7">
        <v>2641130.83</v>
      </c>
      <c r="D7" s="7">
        <v>266210.09999999998</v>
      </c>
      <c r="E7" s="7">
        <f t="shared" ref="E7:E12" si="2">C7+D7</f>
        <v>2907340.93</v>
      </c>
      <c r="F7" s="7">
        <v>2757970</v>
      </c>
      <c r="G7" s="7">
        <v>2757970</v>
      </c>
      <c r="H7" s="7">
        <f t="shared" ref="H7:H70" si="3">E7-F7</f>
        <v>149370.93000000017</v>
      </c>
    </row>
    <row r="8" spans="1:8">
      <c r="A8" s="34" t="s">
        <v>150</v>
      </c>
      <c r="B8" s="35" t="s">
        <v>12</v>
      </c>
      <c r="C8" s="7">
        <v>1097304.67</v>
      </c>
      <c r="D8" s="7">
        <v>129411.58</v>
      </c>
      <c r="E8" s="7">
        <f t="shared" si="2"/>
        <v>1226716.25</v>
      </c>
      <c r="F8" s="7">
        <v>1110567.76</v>
      </c>
      <c r="G8" s="7">
        <v>1110567.76</v>
      </c>
      <c r="H8" s="7">
        <f t="shared" si="3"/>
        <v>116148.48999999999</v>
      </c>
    </row>
    <row r="9" spans="1:8">
      <c r="A9" s="34" t="s">
        <v>151</v>
      </c>
      <c r="B9" s="35" t="s">
        <v>13</v>
      </c>
      <c r="C9" s="7"/>
      <c r="D9" s="7"/>
      <c r="E9" s="7">
        <f t="shared" si="2"/>
        <v>0</v>
      </c>
      <c r="F9" s="7"/>
      <c r="G9" s="7"/>
      <c r="H9" s="7">
        <f t="shared" si="3"/>
        <v>0</v>
      </c>
    </row>
    <row r="10" spans="1:8">
      <c r="A10" s="34" t="s">
        <v>152</v>
      </c>
      <c r="B10" s="35" t="s">
        <v>14</v>
      </c>
      <c r="C10" s="7">
        <v>1555809.7</v>
      </c>
      <c r="D10" s="7">
        <v>-219424.78</v>
      </c>
      <c r="E10" s="7">
        <f t="shared" si="2"/>
        <v>1336384.92</v>
      </c>
      <c r="F10" s="7">
        <v>1162668.0900000001</v>
      </c>
      <c r="G10" s="7">
        <v>1162668.0900000001</v>
      </c>
      <c r="H10" s="7">
        <f t="shared" si="3"/>
        <v>173716.82999999984</v>
      </c>
    </row>
    <row r="11" spans="1:8">
      <c r="A11" s="34" t="s">
        <v>153</v>
      </c>
      <c r="B11" s="35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4" t="s">
        <v>154</v>
      </c>
      <c r="B12" s="35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5" t="s">
        <v>17</v>
      </c>
      <c r="B13" s="56"/>
      <c r="C13" s="6">
        <f>SUM(C14:C22)</f>
        <v>3057838.73</v>
      </c>
      <c r="D13" s="6">
        <f t="shared" ref="D13:G13" si="4">SUM(D14:D22)</f>
        <v>112234.96000000002</v>
      </c>
      <c r="E13" s="6">
        <f t="shared" si="4"/>
        <v>3170073.69</v>
      </c>
      <c r="F13" s="6">
        <f t="shared" si="4"/>
        <v>2383825.9699999997</v>
      </c>
      <c r="G13" s="6">
        <f t="shared" si="4"/>
        <v>2317526.0599999996</v>
      </c>
      <c r="H13" s="6">
        <f t="shared" si="3"/>
        <v>786247.7200000002</v>
      </c>
    </row>
    <row r="14" spans="1:8">
      <c r="A14" s="34" t="s">
        <v>155</v>
      </c>
      <c r="B14" s="35" t="s">
        <v>18</v>
      </c>
      <c r="C14" s="7">
        <v>304470.25</v>
      </c>
      <c r="D14" s="7">
        <v>-9275.3700000000008</v>
      </c>
      <c r="E14" s="7">
        <f t="shared" ref="E14:E22" si="5">C14+D14</f>
        <v>295194.88</v>
      </c>
      <c r="F14" s="7">
        <v>169030.72</v>
      </c>
      <c r="G14" s="7">
        <v>167560.72</v>
      </c>
      <c r="H14" s="7">
        <f t="shared" si="3"/>
        <v>126164.16</v>
      </c>
    </row>
    <row r="15" spans="1:8">
      <c r="A15" s="34" t="s">
        <v>156</v>
      </c>
      <c r="B15" s="35" t="s">
        <v>19</v>
      </c>
      <c r="C15" s="7">
        <v>54040</v>
      </c>
      <c r="D15" s="7">
        <v>9000</v>
      </c>
      <c r="E15" s="7">
        <f t="shared" si="5"/>
        <v>63040</v>
      </c>
      <c r="F15" s="7">
        <v>29498.880000000001</v>
      </c>
      <c r="G15" s="7">
        <v>29498.880000000001</v>
      </c>
      <c r="H15" s="7">
        <f t="shared" si="3"/>
        <v>33541.119999999995</v>
      </c>
    </row>
    <row r="16" spans="1:8">
      <c r="A16" s="34" t="s">
        <v>157</v>
      </c>
      <c r="B16" s="35" t="s">
        <v>20</v>
      </c>
      <c r="C16" s="7">
        <v>111726</v>
      </c>
      <c r="D16" s="7">
        <v>-24015</v>
      </c>
      <c r="E16" s="7">
        <f t="shared" si="5"/>
        <v>87711</v>
      </c>
      <c r="F16" s="7">
        <v>5800</v>
      </c>
      <c r="G16" s="7">
        <v>5800</v>
      </c>
      <c r="H16" s="7">
        <f t="shared" si="3"/>
        <v>81911</v>
      </c>
    </row>
    <row r="17" spans="1:8">
      <c r="A17" s="34" t="s">
        <v>158</v>
      </c>
      <c r="B17" s="35" t="s">
        <v>21</v>
      </c>
      <c r="C17" s="7">
        <v>896914.54</v>
      </c>
      <c r="D17" s="7">
        <v>275415</v>
      </c>
      <c r="E17" s="7">
        <f t="shared" si="5"/>
        <v>1172329.54</v>
      </c>
      <c r="F17" s="7">
        <v>979780.56</v>
      </c>
      <c r="G17" s="7">
        <v>961580.11</v>
      </c>
      <c r="H17" s="7">
        <f t="shared" si="3"/>
        <v>192548.97999999998</v>
      </c>
    </row>
    <row r="18" spans="1:8">
      <c r="A18" s="34" t="s">
        <v>159</v>
      </c>
      <c r="B18" s="35" t="s">
        <v>22</v>
      </c>
      <c r="C18" s="7">
        <v>180938.5</v>
      </c>
      <c r="D18" s="7">
        <v>0</v>
      </c>
      <c r="E18" s="7">
        <f t="shared" si="5"/>
        <v>180938.5</v>
      </c>
      <c r="F18" s="7">
        <v>105612.5</v>
      </c>
      <c r="G18" s="7">
        <v>105612.5</v>
      </c>
      <c r="H18" s="7">
        <f t="shared" si="3"/>
        <v>75326</v>
      </c>
    </row>
    <row r="19" spans="1:8">
      <c r="A19" s="34" t="s">
        <v>160</v>
      </c>
      <c r="B19" s="35" t="s">
        <v>23</v>
      </c>
      <c r="C19" s="7">
        <v>624347.43999999994</v>
      </c>
      <c r="D19" s="7">
        <v>-50540</v>
      </c>
      <c r="E19" s="7">
        <f t="shared" si="5"/>
        <v>573807.43999999994</v>
      </c>
      <c r="F19" s="7">
        <v>459185.45</v>
      </c>
      <c r="G19" s="7">
        <v>412555.99</v>
      </c>
      <c r="H19" s="7">
        <f t="shared" si="3"/>
        <v>114621.98999999993</v>
      </c>
    </row>
    <row r="20" spans="1:8">
      <c r="A20" s="34" t="s">
        <v>161</v>
      </c>
      <c r="B20" s="35" t="s">
        <v>24</v>
      </c>
      <c r="C20" s="7">
        <v>92686</v>
      </c>
      <c r="D20" s="7">
        <v>-6587.3</v>
      </c>
      <c r="E20" s="7">
        <f t="shared" si="5"/>
        <v>86098.7</v>
      </c>
      <c r="F20" s="7">
        <v>76372.62</v>
      </c>
      <c r="G20" s="7">
        <v>76372.62</v>
      </c>
      <c r="H20" s="7">
        <f t="shared" si="3"/>
        <v>9726.0800000000017</v>
      </c>
    </row>
    <row r="21" spans="1:8">
      <c r="A21" s="34" t="s">
        <v>162</v>
      </c>
      <c r="B21" s="35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4" t="s">
        <v>163</v>
      </c>
      <c r="B22" s="35" t="s">
        <v>26</v>
      </c>
      <c r="C22" s="7">
        <v>792716</v>
      </c>
      <c r="D22" s="7">
        <v>-81762.37</v>
      </c>
      <c r="E22" s="7">
        <f t="shared" si="5"/>
        <v>710953.63</v>
      </c>
      <c r="F22" s="7">
        <v>558545.24</v>
      </c>
      <c r="G22" s="7">
        <v>558545.24</v>
      </c>
      <c r="H22" s="7">
        <f t="shared" si="3"/>
        <v>152408.39000000001</v>
      </c>
    </row>
    <row r="23" spans="1:8">
      <c r="A23" s="55" t="s">
        <v>27</v>
      </c>
      <c r="B23" s="56"/>
      <c r="C23" s="6">
        <f>SUM(C24:C32)</f>
        <v>9998610.2699999996</v>
      </c>
      <c r="D23" s="6">
        <f t="shared" ref="D23:G23" si="6">SUM(D24:D32)</f>
        <v>676463.9</v>
      </c>
      <c r="E23" s="6">
        <f t="shared" si="6"/>
        <v>10675074.169999998</v>
      </c>
      <c r="F23" s="6">
        <f t="shared" si="6"/>
        <v>9224308.6699999999</v>
      </c>
      <c r="G23" s="6">
        <f t="shared" si="6"/>
        <v>8497520.4000000004</v>
      </c>
      <c r="H23" s="6">
        <f t="shared" si="3"/>
        <v>1450765.4999999981</v>
      </c>
    </row>
    <row r="24" spans="1:8">
      <c r="A24" s="34" t="s">
        <v>164</v>
      </c>
      <c r="B24" s="35" t="s">
        <v>28</v>
      </c>
      <c r="C24" s="7">
        <v>7769383.8300000001</v>
      </c>
      <c r="D24" s="7">
        <v>-149448.79999999999</v>
      </c>
      <c r="E24" s="7">
        <f t="shared" ref="E24:E32" si="7">C24+D24</f>
        <v>7619935.0300000003</v>
      </c>
      <c r="F24" s="7">
        <v>6808925.25</v>
      </c>
      <c r="G24" s="7">
        <v>6082936.9800000004</v>
      </c>
      <c r="H24" s="7">
        <f t="shared" si="3"/>
        <v>811009.78000000026</v>
      </c>
    </row>
    <row r="25" spans="1:8">
      <c r="A25" s="34" t="s">
        <v>165</v>
      </c>
      <c r="B25" s="35" t="s">
        <v>29</v>
      </c>
      <c r="C25" s="7">
        <v>146421.6</v>
      </c>
      <c r="D25" s="7">
        <v>-13010</v>
      </c>
      <c r="E25" s="7">
        <f t="shared" si="7"/>
        <v>133411.6</v>
      </c>
      <c r="F25" s="7">
        <v>62937.760000000002</v>
      </c>
      <c r="G25" s="7">
        <v>62937.760000000002</v>
      </c>
      <c r="H25" s="7">
        <f t="shared" si="3"/>
        <v>70473.84</v>
      </c>
    </row>
    <row r="26" spans="1:8">
      <c r="A26" s="34" t="s">
        <v>166</v>
      </c>
      <c r="B26" s="35" t="s">
        <v>30</v>
      </c>
      <c r="C26" s="7">
        <v>215600</v>
      </c>
      <c r="D26" s="7">
        <v>254000</v>
      </c>
      <c r="E26" s="7">
        <f t="shared" si="7"/>
        <v>469600</v>
      </c>
      <c r="F26" s="7">
        <v>452206.9</v>
      </c>
      <c r="G26" s="7">
        <v>452206.9</v>
      </c>
      <c r="H26" s="7">
        <f t="shared" si="3"/>
        <v>17393.099999999977</v>
      </c>
    </row>
    <row r="27" spans="1:8">
      <c r="A27" s="34" t="s">
        <v>167</v>
      </c>
      <c r="B27" s="35" t="s">
        <v>31</v>
      </c>
      <c r="C27" s="7">
        <v>95625.57</v>
      </c>
      <c r="D27" s="7">
        <v>6887.82</v>
      </c>
      <c r="E27" s="7">
        <f t="shared" si="7"/>
        <v>102513.39000000001</v>
      </c>
      <c r="F27" s="7">
        <v>96897.69</v>
      </c>
      <c r="G27" s="7">
        <v>96897.69</v>
      </c>
      <c r="H27" s="7">
        <f t="shared" si="3"/>
        <v>5615.7000000000116</v>
      </c>
    </row>
    <row r="28" spans="1:8">
      <c r="A28" s="34" t="s">
        <v>168</v>
      </c>
      <c r="B28" s="35" t="s">
        <v>32</v>
      </c>
      <c r="C28" s="7">
        <v>586712.49</v>
      </c>
      <c r="D28" s="7">
        <v>242607.88</v>
      </c>
      <c r="E28" s="7">
        <f t="shared" si="7"/>
        <v>829320.37</v>
      </c>
      <c r="F28" s="7">
        <v>650702.56000000006</v>
      </c>
      <c r="G28" s="7">
        <v>649902.56000000006</v>
      </c>
      <c r="H28" s="7">
        <f t="shared" si="3"/>
        <v>178617.80999999994</v>
      </c>
    </row>
    <row r="29" spans="1:8">
      <c r="A29" s="34" t="s">
        <v>169</v>
      </c>
      <c r="B29" s="35" t="s">
        <v>33</v>
      </c>
      <c r="C29" s="7">
        <v>54300</v>
      </c>
      <c r="D29" s="7">
        <v>39500</v>
      </c>
      <c r="E29" s="7">
        <f t="shared" si="7"/>
        <v>93800</v>
      </c>
      <c r="F29" s="7">
        <v>63688.15</v>
      </c>
      <c r="G29" s="7">
        <v>63688.15</v>
      </c>
      <c r="H29" s="7">
        <f t="shared" si="3"/>
        <v>30111.85</v>
      </c>
    </row>
    <row r="30" spans="1:8">
      <c r="A30" s="34" t="s">
        <v>170</v>
      </c>
      <c r="B30" s="35" t="s">
        <v>34</v>
      </c>
      <c r="C30" s="7">
        <v>8700</v>
      </c>
      <c r="D30" s="7">
        <v>-4800</v>
      </c>
      <c r="E30" s="7">
        <f t="shared" si="7"/>
        <v>3900</v>
      </c>
      <c r="F30" s="7">
        <v>2539.0500000000002</v>
      </c>
      <c r="G30" s="7">
        <v>2539.0500000000002</v>
      </c>
      <c r="H30" s="7">
        <f t="shared" si="3"/>
        <v>1360.9499999999998</v>
      </c>
    </row>
    <row r="31" spans="1:8">
      <c r="A31" s="34" t="s">
        <v>171</v>
      </c>
      <c r="B31" s="35" t="s">
        <v>35</v>
      </c>
      <c r="C31" s="7">
        <v>0</v>
      </c>
      <c r="D31" s="7">
        <v>3799</v>
      </c>
      <c r="E31" s="7">
        <f t="shared" si="7"/>
        <v>3799</v>
      </c>
      <c r="F31" s="7">
        <v>3246.55</v>
      </c>
      <c r="G31" s="7">
        <v>3246.55</v>
      </c>
      <c r="H31" s="7">
        <f t="shared" si="3"/>
        <v>552.44999999999982</v>
      </c>
    </row>
    <row r="32" spans="1:8">
      <c r="A32" s="34" t="s">
        <v>172</v>
      </c>
      <c r="B32" s="35" t="s">
        <v>36</v>
      </c>
      <c r="C32" s="7">
        <v>1121866.78</v>
      </c>
      <c r="D32" s="7">
        <v>296928</v>
      </c>
      <c r="E32" s="7">
        <f t="shared" si="7"/>
        <v>1418794.78</v>
      </c>
      <c r="F32" s="7">
        <v>1083164.76</v>
      </c>
      <c r="G32" s="7">
        <v>1083164.76</v>
      </c>
      <c r="H32" s="7">
        <f t="shared" si="3"/>
        <v>335630.02</v>
      </c>
    </row>
    <row r="33" spans="1:8">
      <c r="A33" s="55" t="s">
        <v>37</v>
      </c>
      <c r="B33" s="56"/>
      <c r="C33" s="6">
        <f>SUM(C34:C42)</f>
        <v>42482.71</v>
      </c>
      <c r="D33" s="6">
        <f t="shared" ref="D33:G33" si="8">SUM(D34:D42)</f>
        <v>0</v>
      </c>
      <c r="E33" s="6">
        <f t="shared" si="8"/>
        <v>42482.71</v>
      </c>
      <c r="F33" s="6">
        <f t="shared" si="8"/>
        <v>42481.17</v>
      </c>
      <c r="G33" s="6">
        <f t="shared" si="8"/>
        <v>42481.17</v>
      </c>
      <c r="H33" s="6">
        <f t="shared" si="3"/>
        <v>1.5400000000008731</v>
      </c>
    </row>
    <row r="34" spans="1:8">
      <c r="A34" s="34" t="s">
        <v>173</v>
      </c>
      <c r="B34" s="35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4" t="s">
        <v>174</v>
      </c>
      <c r="B35" s="35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4" t="s">
        <v>175</v>
      </c>
      <c r="B36" s="35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4" t="s">
        <v>176</v>
      </c>
      <c r="B37" s="35" t="s">
        <v>41</v>
      </c>
      <c r="C37" s="7"/>
      <c r="D37" s="7"/>
      <c r="E37" s="7">
        <f t="shared" si="9"/>
        <v>0</v>
      </c>
      <c r="F37" s="7"/>
      <c r="G37" s="7"/>
      <c r="H37" s="7">
        <f t="shared" si="3"/>
        <v>0</v>
      </c>
    </row>
    <row r="38" spans="1:8">
      <c r="A38" s="34" t="s">
        <v>177</v>
      </c>
      <c r="B38" s="35" t="s">
        <v>42</v>
      </c>
      <c r="C38" s="7">
        <v>42482.71</v>
      </c>
      <c r="D38" s="7">
        <v>0</v>
      </c>
      <c r="E38" s="7">
        <f t="shared" si="9"/>
        <v>42482.71</v>
      </c>
      <c r="F38" s="7">
        <v>42481.17</v>
      </c>
      <c r="G38" s="7">
        <v>42481.17</v>
      </c>
      <c r="H38" s="7">
        <f t="shared" si="3"/>
        <v>1.5400000000008731</v>
      </c>
    </row>
    <row r="39" spans="1:8">
      <c r="A39" s="34" t="s">
        <v>178</v>
      </c>
      <c r="B39" s="35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6"/>
      <c r="B40" s="35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6"/>
      <c r="B41" s="35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4" t="s">
        <v>179</v>
      </c>
      <c r="B42" s="35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5" t="s">
        <v>47</v>
      </c>
      <c r="B43" s="56"/>
      <c r="C43" s="6">
        <f>SUM(C44:C52)</f>
        <v>831200</v>
      </c>
      <c r="D43" s="6">
        <f t="shared" ref="D43:G43" si="10">SUM(D44:D52)</f>
        <v>142191.90999999997</v>
      </c>
      <c r="E43" s="6">
        <f t="shared" si="10"/>
        <v>973391.90999999992</v>
      </c>
      <c r="F43" s="6">
        <f t="shared" si="10"/>
        <v>640966.68000000005</v>
      </c>
      <c r="G43" s="6">
        <f t="shared" si="10"/>
        <v>640966.68000000005</v>
      </c>
      <c r="H43" s="6">
        <f t="shared" si="3"/>
        <v>332425.22999999986</v>
      </c>
    </row>
    <row r="44" spans="1:8">
      <c r="A44" s="34" t="s">
        <v>180</v>
      </c>
      <c r="B44" s="35" t="s">
        <v>48</v>
      </c>
      <c r="C44" s="7">
        <v>82000</v>
      </c>
      <c r="D44" s="7">
        <v>29477.58</v>
      </c>
      <c r="E44" s="7">
        <f t="shared" ref="E44:E52" si="11">C44+D44</f>
        <v>111477.58</v>
      </c>
      <c r="F44" s="7">
        <v>42527.58</v>
      </c>
      <c r="G44" s="7">
        <v>42527.58</v>
      </c>
      <c r="H44" s="7">
        <f t="shared" si="3"/>
        <v>68950</v>
      </c>
    </row>
    <row r="45" spans="1:8">
      <c r="A45" s="34" t="s">
        <v>181</v>
      </c>
      <c r="B45" s="35" t="s">
        <v>49</v>
      </c>
      <c r="C45" s="7"/>
      <c r="D45" s="7"/>
      <c r="E45" s="7">
        <f t="shared" si="11"/>
        <v>0</v>
      </c>
      <c r="F45" s="7"/>
      <c r="G45" s="7"/>
      <c r="H45" s="7">
        <f t="shared" si="3"/>
        <v>0</v>
      </c>
    </row>
    <row r="46" spans="1:8">
      <c r="A46" s="34" t="s">
        <v>182</v>
      </c>
      <c r="B46" s="35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4" t="s">
        <v>183</v>
      </c>
      <c r="B47" s="35" t="s">
        <v>51</v>
      </c>
      <c r="C47" s="7">
        <v>290200</v>
      </c>
      <c r="D47" s="7">
        <v>-44000</v>
      </c>
      <c r="E47" s="7">
        <f t="shared" si="11"/>
        <v>246200</v>
      </c>
      <c r="F47" s="7">
        <v>245603.45</v>
      </c>
      <c r="G47" s="7">
        <v>245603.45</v>
      </c>
      <c r="H47" s="7">
        <f t="shared" si="3"/>
        <v>596.54999999998836</v>
      </c>
    </row>
    <row r="48" spans="1:8">
      <c r="A48" s="34" t="s">
        <v>184</v>
      </c>
      <c r="B48" s="35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4" t="s">
        <v>185</v>
      </c>
      <c r="B49" s="35" t="s">
        <v>53</v>
      </c>
      <c r="C49" s="7">
        <v>459000</v>
      </c>
      <c r="D49" s="7">
        <v>156714.32999999999</v>
      </c>
      <c r="E49" s="7">
        <f t="shared" si="11"/>
        <v>615714.32999999996</v>
      </c>
      <c r="F49" s="7">
        <v>352835.65</v>
      </c>
      <c r="G49" s="7">
        <v>352835.65</v>
      </c>
      <c r="H49" s="7">
        <f t="shared" si="3"/>
        <v>262878.67999999993</v>
      </c>
    </row>
    <row r="50" spans="1:8">
      <c r="A50" s="34" t="s">
        <v>186</v>
      </c>
      <c r="B50" s="35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4" t="s">
        <v>187</v>
      </c>
      <c r="B51" s="35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4" t="s">
        <v>188</v>
      </c>
      <c r="B52" s="35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55" t="s">
        <v>57</v>
      </c>
      <c r="B53" s="56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34" t="s">
        <v>189</v>
      </c>
      <c r="B54" s="35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4" t="s">
        <v>190</v>
      </c>
      <c r="B55" s="35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34" t="s">
        <v>191</v>
      </c>
      <c r="B56" s="35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5" t="s">
        <v>61</v>
      </c>
      <c r="B57" s="56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4" t="s">
        <v>192</v>
      </c>
      <c r="B58" s="35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4" t="s">
        <v>193</v>
      </c>
      <c r="B59" s="35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4" t="s">
        <v>194</v>
      </c>
      <c r="B60" s="35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4" t="s">
        <v>195</v>
      </c>
      <c r="B61" s="35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4" t="s">
        <v>196</v>
      </c>
      <c r="B62" s="35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4" t="s">
        <v>197</v>
      </c>
      <c r="B63" s="35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4"/>
      <c r="B64" s="35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4" t="s">
        <v>198</v>
      </c>
      <c r="B65" s="35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5" t="s">
        <v>70</v>
      </c>
      <c r="B66" s="56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4" t="s">
        <v>199</v>
      </c>
      <c r="B67" s="35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4" t="s">
        <v>200</v>
      </c>
      <c r="B68" s="35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4" t="s">
        <v>324</v>
      </c>
      <c r="B69" s="35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5" t="s">
        <v>74</v>
      </c>
      <c r="B70" s="56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4" t="s">
        <v>201</v>
      </c>
      <c r="B71" s="35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4" t="s">
        <v>202</v>
      </c>
      <c r="B72" s="35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4" t="s">
        <v>203</v>
      </c>
      <c r="B73" s="35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4" t="s">
        <v>204</v>
      </c>
      <c r="B74" s="35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4" t="s">
        <v>205</v>
      </c>
      <c r="B75" s="35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4" t="s">
        <v>206</v>
      </c>
      <c r="B76" s="35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4" t="s">
        <v>207</v>
      </c>
      <c r="B77" s="35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7"/>
      <c r="B78" s="38"/>
      <c r="C78" s="8"/>
      <c r="D78" s="8"/>
      <c r="E78" s="8"/>
      <c r="F78" s="8"/>
      <c r="G78" s="8"/>
      <c r="H78" s="8"/>
    </row>
    <row r="79" spans="1:8">
      <c r="A79" s="57" t="s">
        <v>82</v>
      </c>
      <c r="B79" s="58"/>
      <c r="C79" s="8">
        <f>C80+C88+C98+C108+C118+C128+C132+C141+C145</f>
        <v>0</v>
      </c>
      <c r="D79" s="8">
        <f t="shared" ref="D79:H79" si="21">D80+D88+D98+D108+D118+D128+D132+D141+D145</f>
        <v>0</v>
      </c>
      <c r="E79" s="8">
        <f t="shared" si="21"/>
        <v>0</v>
      </c>
      <c r="F79" s="8">
        <f t="shared" si="21"/>
        <v>0</v>
      </c>
      <c r="G79" s="8">
        <f t="shared" si="21"/>
        <v>0</v>
      </c>
      <c r="H79" s="8">
        <f t="shared" si="21"/>
        <v>0</v>
      </c>
    </row>
    <row r="80" spans="1:8">
      <c r="A80" s="51" t="s">
        <v>9</v>
      </c>
      <c r="B80" s="52"/>
      <c r="C80" s="8">
        <f>SUM(C81:C87)</f>
        <v>0</v>
      </c>
      <c r="D80" s="8">
        <f t="shared" ref="D80:H80" si="22">SUM(D81:D87)</f>
        <v>0</v>
      </c>
      <c r="E80" s="8">
        <f t="shared" si="22"/>
        <v>0</v>
      </c>
      <c r="F80" s="8">
        <f t="shared" si="22"/>
        <v>0</v>
      </c>
      <c r="G80" s="8">
        <f t="shared" si="22"/>
        <v>0</v>
      </c>
      <c r="H80" s="8">
        <f t="shared" si="22"/>
        <v>0</v>
      </c>
    </row>
    <row r="81" spans="1:8">
      <c r="A81" s="34" t="s">
        <v>208</v>
      </c>
      <c r="B81" s="39" t="s">
        <v>10</v>
      </c>
      <c r="C81" s="9"/>
      <c r="D81" s="9"/>
      <c r="E81" s="7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34" t="s">
        <v>209</v>
      </c>
      <c r="B82" s="39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34" t="s">
        <v>210</v>
      </c>
      <c r="B83" s="39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34" t="s">
        <v>211</v>
      </c>
      <c r="B84" s="39" t="s">
        <v>13</v>
      </c>
      <c r="C84" s="9"/>
      <c r="D84" s="9"/>
      <c r="E84" s="7">
        <f t="shared" si="23"/>
        <v>0</v>
      </c>
      <c r="F84" s="9"/>
      <c r="G84" s="9"/>
      <c r="H84" s="9">
        <f t="shared" si="24"/>
        <v>0</v>
      </c>
    </row>
    <row r="85" spans="1:8">
      <c r="A85" s="34" t="s">
        <v>212</v>
      </c>
      <c r="B85" s="39" t="s">
        <v>14</v>
      </c>
      <c r="C85" s="9"/>
      <c r="D85" s="9"/>
      <c r="E85" s="7">
        <f t="shared" si="23"/>
        <v>0</v>
      </c>
      <c r="F85" s="9"/>
      <c r="G85" s="9"/>
      <c r="H85" s="9">
        <f t="shared" si="24"/>
        <v>0</v>
      </c>
    </row>
    <row r="86" spans="1:8">
      <c r="A86" s="34" t="s">
        <v>213</v>
      </c>
      <c r="B86" s="39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4" t="s">
        <v>214</v>
      </c>
      <c r="B87" s="39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1" t="s">
        <v>17</v>
      </c>
      <c r="B88" s="52"/>
      <c r="C88" s="8">
        <f>SUM(C89:C97)</f>
        <v>0</v>
      </c>
      <c r="D88" s="8">
        <f t="shared" ref="D88:G88" si="25">SUM(D89:D97)</f>
        <v>0</v>
      </c>
      <c r="E88" s="8">
        <f t="shared" si="25"/>
        <v>0</v>
      </c>
      <c r="F88" s="8">
        <f t="shared" si="25"/>
        <v>0</v>
      </c>
      <c r="G88" s="8">
        <f t="shared" si="25"/>
        <v>0</v>
      </c>
      <c r="H88" s="8">
        <f t="shared" si="24"/>
        <v>0</v>
      </c>
    </row>
    <row r="89" spans="1:8">
      <c r="A89" s="34" t="s">
        <v>215</v>
      </c>
      <c r="B89" s="39" t="s">
        <v>18</v>
      </c>
      <c r="C89" s="9"/>
      <c r="D89" s="9"/>
      <c r="E89" s="7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34" t="s">
        <v>216</v>
      </c>
      <c r="B90" s="39" t="s">
        <v>19</v>
      </c>
      <c r="C90" s="9"/>
      <c r="D90" s="9"/>
      <c r="E90" s="7">
        <f t="shared" si="26"/>
        <v>0</v>
      </c>
      <c r="F90" s="9"/>
      <c r="G90" s="9"/>
      <c r="H90" s="9">
        <f t="shared" si="24"/>
        <v>0</v>
      </c>
    </row>
    <row r="91" spans="1:8">
      <c r="A91" s="34" t="s">
        <v>217</v>
      </c>
      <c r="B91" s="39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4" t="s">
        <v>218</v>
      </c>
      <c r="B92" s="39" t="s">
        <v>21</v>
      </c>
      <c r="C92" s="9"/>
      <c r="D92" s="9"/>
      <c r="E92" s="7">
        <f t="shared" si="26"/>
        <v>0</v>
      </c>
      <c r="F92" s="9"/>
      <c r="G92" s="9"/>
      <c r="H92" s="9">
        <f t="shared" si="24"/>
        <v>0</v>
      </c>
    </row>
    <row r="93" spans="1:8">
      <c r="A93" s="34" t="s">
        <v>219</v>
      </c>
      <c r="B93" s="39" t="s">
        <v>22</v>
      </c>
      <c r="C93" s="9"/>
      <c r="D93" s="9"/>
      <c r="E93" s="7">
        <f t="shared" si="26"/>
        <v>0</v>
      </c>
      <c r="F93" s="9"/>
      <c r="G93" s="9"/>
      <c r="H93" s="9">
        <f t="shared" si="24"/>
        <v>0</v>
      </c>
    </row>
    <row r="94" spans="1:8">
      <c r="A94" s="34" t="s">
        <v>220</v>
      </c>
      <c r="B94" s="39" t="s">
        <v>23</v>
      </c>
      <c r="C94" s="9"/>
      <c r="D94" s="9"/>
      <c r="E94" s="7">
        <f t="shared" si="26"/>
        <v>0</v>
      </c>
      <c r="F94" s="9"/>
      <c r="G94" s="9"/>
      <c r="H94" s="9">
        <f t="shared" si="24"/>
        <v>0</v>
      </c>
    </row>
    <row r="95" spans="1:8">
      <c r="A95" s="34" t="s">
        <v>221</v>
      </c>
      <c r="B95" s="39" t="s">
        <v>24</v>
      </c>
      <c r="C95" s="9"/>
      <c r="D95" s="9"/>
      <c r="E95" s="7">
        <f t="shared" si="26"/>
        <v>0</v>
      </c>
      <c r="F95" s="9"/>
      <c r="G95" s="9"/>
      <c r="H95" s="9">
        <f t="shared" si="24"/>
        <v>0</v>
      </c>
    </row>
    <row r="96" spans="1:8">
      <c r="A96" s="34" t="s">
        <v>222</v>
      </c>
      <c r="B96" s="39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4" t="s">
        <v>223</v>
      </c>
      <c r="B97" s="39" t="s">
        <v>26</v>
      </c>
      <c r="C97" s="9"/>
      <c r="D97" s="9"/>
      <c r="E97" s="7">
        <f t="shared" si="26"/>
        <v>0</v>
      </c>
      <c r="F97" s="9"/>
      <c r="G97" s="9"/>
      <c r="H97" s="9">
        <f t="shared" si="24"/>
        <v>0</v>
      </c>
    </row>
    <row r="98" spans="1:8">
      <c r="A98" s="51" t="s">
        <v>27</v>
      </c>
      <c r="B98" s="52"/>
      <c r="C98" s="8">
        <f>SUM(C99:C107)</f>
        <v>0</v>
      </c>
      <c r="D98" s="8">
        <f t="shared" ref="D98:G98" si="27">SUM(D99:D107)</f>
        <v>0</v>
      </c>
      <c r="E98" s="8">
        <f t="shared" si="27"/>
        <v>0</v>
      </c>
      <c r="F98" s="8">
        <f t="shared" si="27"/>
        <v>0</v>
      </c>
      <c r="G98" s="8">
        <f t="shared" si="27"/>
        <v>0</v>
      </c>
      <c r="H98" s="8">
        <f t="shared" si="24"/>
        <v>0</v>
      </c>
    </row>
    <row r="99" spans="1:8">
      <c r="A99" s="34" t="s">
        <v>224</v>
      </c>
      <c r="B99" s="39" t="s">
        <v>28</v>
      </c>
      <c r="C99" s="9"/>
      <c r="D99" s="9"/>
      <c r="E99" s="7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34" t="s">
        <v>225</v>
      </c>
      <c r="B100" s="39" t="s">
        <v>29</v>
      </c>
      <c r="C100" s="9"/>
      <c r="D100" s="9"/>
      <c r="E100" s="7">
        <f t="shared" si="28"/>
        <v>0</v>
      </c>
      <c r="F100" s="9"/>
      <c r="G100" s="9"/>
      <c r="H100" s="9">
        <f t="shared" si="24"/>
        <v>0</v>
      </c>
    </row>
    <row r="101" spans="1:8">
      <c r="A101" s="34" t="s">
        <v>226</v>
      </c>
      <c r="B101" s="39" t="s">
        <v>30</v>
      </c>
      <c r="C101" s="9"/>
      <c r="D101" s="9"/>
      <c r="E101" s="7">
        <f t="shared" si="28"/>
        <v>0</v>
      </c>
      <c r="F101" s="9"/>
      <c r="G101" s="9"/>
      <c r="H101" s="9">
        <f t="shared" si="24"/>
        <v>0</v>
      </c>
    </row>
    <row r="102" spans="1:8">
      <c r="A102" s="34" t="s">
        <v>227</v>
      </c>
      <c r="B102" s="39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34" t="s">
        <v>228</v>
      </c>
      <c r="B103" s="39" t="s">
        <v>32</v>
      </c>
      <c r="C103" s="9"/>
      <c r="D103" s="9"/>
      <c r="E103" s="7">
        <f t="shared" si="28"/>
        <v>0</v>
      </c>
      <c r="F103" s="9"/>
      <c r="G103" s="9"/>
      <c r="H103" s="9">
        <f t="shared" si="24"/>
        <v>0</v>
      </c>
    </row>
    <row r="104" spans="1:8">
      <c r="A104" s="34" t="s">
        <v>229</v>
      </c>
      <c r="B104" s="39" t="s">
        <v>33</v>
      </c>
      <c r="C104" s="9"/>
      <c r="D104" s="9"/>
      <c r="E104" s="7">
        <f t="shared" si="28"/>
        <v>0</v>
      </c>
      <c r="F104" s="9"/>
      <c r="G104" s="9"/>
      <c r="H104" s="9">
        <f t="shared" si="24"/>
        <v>0</v>
      </c>
    </row>
    <row r="105" spans="1:8">
      <c r="A105" s="34" t="s">
        <v>230</v>
      </c>
      <c r="B105" s="39" t="s">
        <v>34</v>
      </c>
      <c r="C105" s="9"/>
      <c r="D105" s="9"/>
      <c r="E105" s="7">
        <f t="shared" si="28"/>
        <v>0</v>
      </c>
      <c r="F105" s="9"/>
      <c r="G105" s="9"/>
      <c r="H105" s="9">
        <f t="shared" si="24"/>
        <v>0</v>
      </c>
    </row>
    <row r="106" spans="1:8">
      <c r="A106" s="34" t="s">
        <v>231</v>
      </c>
      <c r="B106" s="39" t="s">
        <v>35</v>
      </c>
      <c r="C106" s="9"/>
      <c r="D106" s="9"/>
      <c r="E106" s="7">
        <f t="shared" si="28"/>
        <v>0</v>
      </c>
      <c r="F106" s="9"/>
      <c r="G106" s="9"/>
      <c r="H106" s="9">
        <f t="shared" si="24"/>
        <v>0</v>
      </c>
    </row>
    <row r="107" spans="1:8">
      <c r="A107" s="34" t="s">
        <v>232</v>
      </c>
      <c r="B107" s="39" t="s">
        <v>36</v>
      </c>
      <c r="C107" s="9"/>
      <c r="D107" s="9"/>
      <c r="E107" s="7">
        <f t="shared" si="28"/>
        <v>0</v>
      </c>
      <c r="F107" s="9"/>
      <c r="G107" s="9"/>
      <c r="H107" s="9">
        <f t="shared" si="24"/>
        <v>0</v>
      </c>
    </row>
    <row r="108" spans="1:8">
      <c r="A108" s="51" t="s">
        <v>37</v>
      </c>
      <c r="B108" s="52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4" t="s">
        <v>233</v>
      </c>
      <c r="B109" s="39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4" t="s">
        <v>234</v>
      </c>
      <c r="B110" s="39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4" t="s">
        <v>235</v>
      </c>
      <c r="B111" s="39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4" t="s">
        <v>236</v>
      </c>
      <c r="B112" s="39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4" t="s">
        <v>237</v>
      </c>
      <c r="B113" s="39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4" t="s">
        <v>238</v>
      </c>
      <c r="B114" s="39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6"/>
      <c r="B115" s="39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6"/>
      <c r="B116" s="39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4" t="s">
        <v>239</v>
      </c>
      <c r="B117" s="39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1" t="s">
        <v>47</v>
      </c>
      <c r="B118" s="52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4" t="s">
        <v>240</v>
      </c>
      <c r="B119" s="39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34" t="s">
        <v>241</v>
      </c>
      <c r="B120" s="39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34" t="s">
        <v>242</v>
      </c>
      <c r="B121" s="39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4" t="s">
        <v>243</v>
      </c>
      <c r="B122" s="39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4" t="s">
        <v>244</v>
      </c>
      <c r="B123" s="39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4" t="s">
        <v>245</v>
      </c>
      <c r="B124" s="39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34" t="s">
        <v>246</v>
      </c>
      <c r="B125" s="39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4" t="s">
        <v>247</v>
      </c>
      <c r="B126" s="39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4" t="s">
        <v>248</v>
      </c>
      <c r="B127" s="39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1" t="s">
        <v>57</v>
      </c>
      <c r="B128" s="52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4" t="s">
        <v>249</v>
      </c>
      <c r="B129" s="39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4" t="s">
        <v>250</v>
      </c>
      <c r="B130" s="39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4" t="s">
        <v>251</v>
      </c>
      <c r="B131" s="39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1" t="s">
        <v>61</v>
      </c>
      <c r="B132" s="52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4" t="s">
        <v>252</v>
      </c>
      <c r="B133" s="39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4" t="s">
        <v>253</v>
      </c>
      <c r="B134" s="39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4" t="s">
        <v>254</v>
      </c>
      <c r="B135" s="39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4" t="s">
        <v>255</v>
      </c>
      <c r="B136" s="39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4" t="s">
        <v>256</v>
      </c>
      <c r="B137" s="39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4" t="s">
        <v>257</v>
      </c>
      <c r="B138" s="39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4"/>
      <c r="B139" s="39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4" t="s">
        <v>258</v>
      </c>
      <c r="B140" s="39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1" t="s">
        <v>70</v>
      </c>
      <c r="B141" s="52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4" t="s">
        <v>259</v>
      </c>
      <c r="B142" s="39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4" t="s">
        <v>260</v>
      </c>
      <c r="B143" s="39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4" t="s">
        <v>325</v>
      </c>
      <c r="B144" s="39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1" t="s">
        <v>74</v>
      </c>
      <c r="B145" s="52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4" t="s">
        <v>261</v>
      </c>
      <c r="B146" s="39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4" t="s">
        <v>262</v>
      </c>
      <c r="B147" s="39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4" t="s">
        <v>263</v>
      </c>
      <c r="B148" s="39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4" t="s">
        <v>264</v>
      </c>
      <c r="B149" s="39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4" t="s">
        <v>265</v>
      </c>
      <c r="B150" s="39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4" t="s">
        <v>266</v>
      </c>
      <c r="B151" s="39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4" t="s">
        <v>267</v>
      </c>
      <c r="B152" s="39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7"/>
      <c r="B153" s="40"/>
      <c r="C153" s="9"/>
      <c r="D153" s="9"/>
      <c r="E153" s="9"/>
      <c r="F153" s="9"/>
      <c r="G153" s="9"/>
      <c r="H153" s="9"/>
    </row>
    <row r="154" spans="1:8">
      <c r="A154" s="53" t="s">
        <v>83</v>
      </c>
      <c r="B154" s="54"/>
      <c r="C154" s="8">
        <f>C4+C79</f>
        <v>22033345.66</v>
      </c>
      <c r="D154" s="8">
        <f t="shared" ref="D154:H154" si="42">D4+D79</f>
        <v>757397</v>
      </c>
      <c r="E154" s="8">
        <f t="shared" si="42"/>
        <v>22790742.66</v>
      </c>
      <c r="F154" s="8">
        <f t="shared" si="42"/>
        <v>19644963.710000001</v>
      </c>
      <c r="G154" s="8">
        <f t="shared" si="42"/>
        <v>18851875.530000001</v>
      </c>
      <c r="H154" s="8">
        <f t="shared" si="42"/>
        <v>3145778.9499999983</v>
      </c>
    </row>
    <row r="155" spans="1:8" ht="5.0999999999999996" customHeight="1">
      <c r="A155" s="50"/>
      <c r="B155" s="41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>
      <selection activeCell="B7" sqref="B7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8" t="s">
        <v>327</v>
      </c>
      <c r="B1" s="69"/>
      <c r="C1" s="69"/>
      <c r="D1" s="69"/>
      <c r="E1" s="69"/>
      <c r="F1" s="69"/>
      <c r="G1" s="70"/>
    </row>
    <row r="2" spans="1:7">
      <c r="A2" s="12"/>
      <c r="B2" s="71" t="s">
        <v>0</v>
      </c>
      <c r="C2" s="71"/>
      <c r="D2" s="71"/>
      <c r="E2" s="71"/>
      <c r="F2" s="71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87" t="s">
        <v>88</v>
      </c>
      <c r="B4" s="15"/>
      <c r="C4" s="15"/>
      <c r="D4" s="15"/>
      <c r="E4" s="15"/>
      <c r="F4" s="82"/>
      <c r="G4" s="15"/>
    </row>
    <row r="5" spans="1:7">
      <c r="A5" s="88" t="s">
        <v>89</v>
      </c>
      <c r="B5" s="8">
        <f>SUM(B6:B17)</f>
        <v>22033345.66</v>
      </c>
      <c r="C5" s="8">
        <f t="shared" ref="C5:G5" si="0">SUM(C6:C17)</f>
        <v>757397</v>
      </c>
      <c r="D5" s="8">
        <f t="shared" si="0"/>
        <v>22790742.660000004</v>
      </c>
      <c r="E5" s="8">
        <f t="shared" si="0"/>
        <v>19644963.710000001</v>
      </c>
      <c r="F5" s="8">
        <f t="shared" si="0"/>
        <v>18851875.530000001</v>
      </c>
      <c r="G5" s="8">
        <f t="shared" si="0"/>
        <v>3145778.9500000007</v>
      </c>
    </row>
    <row r="6" spans="1:7">
      <c r="A6" s="83" t="s">
        <v>330</v>
      </c>
      <c r="B6" s="90">
        <v>2114683.39</v>
      </c>
      <c r="C6" s="90">
        <v>94230.25</v>
      </c>
      <c r="D6" s="90">
        <v>2208913.64</v>
      </c>
      <c r="E6" s="90">
        <v>1947107.11</v>
      </c>
      <c r="F6" s="84">
        <v>1937702.47</v>
      </c>
      <c r="G6" s="9">
        <f>D6-E6</f>
        <v>261806.53000000003</v>
      </c>
    </row>
    <row r="7" spans="1:7">
      <c r="A7" s="83" t="s">
        <v>331</v>
      </c>
      <c r="B7" s="90">
        <v>2856565.02</v>
      </c>
      <c r="C7" s="90">
        <v>282128</v>
      </c>
      <c r="D7" s="90">
        <v>3138693.02</v>
      </c>
      <c r="E7" s="90">
        <v>2555399.7999999998</v>
      </c>
      <c r="F7" s="84">
        <v>2551557.54</v>
      </c>
      <c r="G7" s="9">
        <f t="shared" ref="G7:G17" si="1">D7-E7</f>
        <v>583293.2200000002</v>
      </c>
    </row>
    <row r="8" spans="1:7">
      <c r="A8" s="83" t="s">
        <v>332</v>
      </c>
      <c r="B8" s="90">
        <v>140613.42000000001</v>
      </c>
      <c r="C8" s="90">
        <v>-800</v>
      </c>
      <c r="D8" s="90">
        <v>139813.42000000001</v>
      </c>
      <c r="E8" s="90">
        <v>123083.92</v>
      </c>
      <c r="F8" s="84">
        <v>123083.92</v>
      </c>
      <c r="G8" s="9">
        <f t="shared" si="1"/>
        <v>16729.500000000015</v>
      </c>
    </row>
    <row r="9" spans="1:7">
      <c r="A9" s="83" t="s">
        <v>333</v>
      </c>
      <c r="B9" s="90">
        <v>133127.26</v>
      </c>
      <c r="C9" s="90">
        <v>200</v>
      </c>
      <c r="D9" s="90">
        <v>133327.26</v>
      </c>
      <c r="E9" s="90">
        <v>126963.55</v>
      </c>
      <c r="F9" s="84">
        <v>126963.55</v>
      </c>
      <c r="G9" s="9">
        <f t="shared" si="1"/>
        <v>6363.7100000000064</v>
      </c>
    </row>
    <row r="10" spans="1:7">
      <c r="A10" s="83" t="s">
        <v>334</v>
      </c>
      <c r="B10" s="90">
        <v>204923.75</v>
      </c>
      <c r="C10" s="90">
        <v>1524</v>
      </c>
      <c r="D10" s="90">
        <v>206447.75</v>
      </c>
      <c r="E10" s="90">
        <v>173563.66</v>
      </c>
      <c r="F10" s="84">
        <v>173563.66</v>
      </c>
      <c r="G10" s="9">
        <f t="shared" si="1"/>
        <v>32884.089999999997</v>
      </c>
    </row>
    <row r="11" spans="1:7">
      <c r="A11" s="83" t="s">
        <v>335</v>
      </c>
      <c r="B11" s="90">
        <v>209577.42</v>
      </c>
      <c r="C11" s="90">
        <v>40476</v>
      </c>
      <c r="D11" s="90">
        <v>250053.42</v>
      </c>
      <c r="E11" s="90">
        <v>210800.86</v>
      </c>
      <c r="F11" s="84">
        <v>209330.86</v>
      </c>
      <c r="G11" s="9">
        <f t="shared" si="1"/>
        <v>39252.560000000027</v>
      </c>
    </row>
    <row r="12" spans="1:7">
      <c r="A12" s="83" t="s">
        <v>336</v>
      </c>
      <c r="B12" s="90">
        <v>1527775.38</v>
      </c>
      <c r="C12" s="90">
        <v>-160443.09</v>
      </c>
      <c r="D12" s="90">
        <v>1367332.29</v>
      </c>
      <c r="E12" s="90">
        <v>1174998.83</v>
      </c>
      <c r="F12" s="84">
        <v>1173604.07</v>
      </c>
      <c r="G12" s="9">
        <f t="shared" si="1"/>
        <v>192333.45999999996</v>
      </c>
    </row>
    <row r="13" spans="1:7">
      <c r="A13" s="83" t="s">
        <v>337</v>
      </c>
      <c r="B13" s="90">
        <v>617534.79</v>
      </c>
      <c r="C13" s="90">
        <v>62135.54</v>
      </c>
      <c r="D13" s="90">
        <v>679670.33</v>
      </c>
      <c r="E13" s="90">
        <v>561512.57999999996</v>
      </c>
      <c r="F13" s="84">
        <v>546553.79</v>
      </c>
      <c r="G13" s="9">
        <f t="shared" si="1"/>
        <v>118157.75</v>
      </c>
    </row>
    <row r="14" spans="1:7">
      <c r="A14" s="83" t="s">
        <v>338</v>
      </c>
      <c r="B14" s="90">
        <v>246604.92</v>
      </c>
      <c r="C14" s="90">
        <v>-5879.79</v>
      </c>
      <c r="D14" s="90">
        <v>240725.13</v>
      </c>
      <c r="E14" s="90">
        <v>212654.18</v>
      </c>
      <c r="F14" s="84">
        <v>210325.18</v>
      </c>
      <c r="G14" s="9">
        <f t="shared" si="1"/>
        <v>28070.950000000012</v>
      </c>
    </row>
    <row r="15" spans="1:7">
      <c r="A15" s="83" t="s">
        <v>339</v>
      </c>
      <c r="B15" s="90">
        <v>10404357.550000001</v>
      </c>
      <c r="C15" s="90">
        <v>12954</v>
      </c>
      <c r="D15" s="90">
        <v>10417311.550000001</v>
      </c>
      <c r="E15" s="90">
        <v>9157848.2100000009</v>
      </c>
      <c r="F15" s="84">
        <v>8436096.9600000009</v>
      </c>
      <c r="G15" s="9">
        <f t="shared" si="1"/>
        <v>1259463.3399999999</v>
      </c>
    </row>
    <row r="16" spans="1:7">
      <c r="A16" s="83" t="s">
        <v>340</v>
      </c>
      <c r="B16" s="90">
        <v>3237552.67</v>
      </c>
      <c r="C16" s="90">
        <v>631515</v>
      </c>
      <c r="D16" s="90">
        <v>3869067.67</v>
      </c>
      <c r="E16" s="90">
        <v>3401031.01</v>
      </c>
      <c r="F16" s="84">
        <v>3363093.53</v>
      </c>
      <c r="G16" s="9">
        <f t="shared" si="1"/>
        <v>468036.66000000015</v>
      </c>
    </row>
    <row r="17" spans="1:7">
      <c r="A17" s="83" t="s">
        <v>341</v>
      </c>
      <c r="B17" s="90">
        <v>340030.09</v>
      </c>
      <c r="C17" s="90">
        <v>-200642.91</v>
      </c>
      <c r="D17" s="90">
        <v>139387.18</v>
      </c>
      <c r="E17" s="90">
        <v>0</v>
      </c>
      <c r="F17" s="84">
        <v>0</v>
      </c>
      <c r="G17" s="9">
        <f t="shared" si="1"/>
        <v>139387.18</v>
      </c>
    </row>
    <row r="18" spans="1:7" ht="5.0999999999999996" customHeight="1">
      <c r="A18" s="89"/>
      <c r="B18" s="9"/>
      <c r="C18" s="9"/>
      <c r="D18" s="9"/>
      <c r="E18" s="9"/>
      <c r="F18" s="86"/>
      <c r="G18" s="9"/>
    </row>
    <row r="19" spans="1:7">
      <c r="A19" s="18" t="s">
        <v>97</v>
      </c>
      <c r="B19" s="9"/>
      <c r="C19" s="9"/>
      <c r="D19" s="9"/>
      <c r="E19" s="9"/>
      <c r="F19" s="86"/>
      <c r="G19" s="9"/>
    </row>
    <row r="20" spans="1:7">
      <c r="A20" s="18" t="s">
        <v>98</v>
      </c>
      <c r="B20" s="8">
        <f>SUM(B21:B28)</f>
        <v>0</v>
      </c>
      <c r="C20" s="8">
        <f t="shared" ref="C20:G20" si="2">SUM(C21:C28)</f>
        <v>0</v>
      </c>
      <c r="D20" s="8">
        <f t="shared" si="2"/>
        <v>0</v>
      </c>
      <c r="E20" s="8">
        <f t="shared" si="2"/>
        <v>0</v>
      </c>
      <c r="F20" s="85">
        <f t="shared" si="2"/>
        <v>0</v>
      </c>
      <c r="G20" s="8">
        <f t="shared" si="2"/>
        <v>0</v>
      </c>
    </row>
    <row r="21" spans="1:7">
      <c r="A21" s="17" t="s">
        <v>90</v>
      </c>
      <c r="B21" s="9"/>
      <c r="C21" s="9"/>
      <c r="D21" s="9">
        <f>B21+C21</f>
        <v>0</v>
      </c>
      <c r="E21" s="9"/>
      <c r="F21" s="86"/>
      <c r="G21" s="9">
        <f t="shared" ref="G21:G28" si="3">D21-E21</f>
        <v>0</v>
      </c>
    </row>
    <row r="22" spans="1:7">
      <c r="A22" s="17" t="s">
        <v>91</v>
      </c>
      <c r="B22" s="9"/>
      <c r="C22" s="9"/>
      <c r="D22" s="9">
        <f t="shared" ref="D22:D28" si="4">B22+C22</f>
        <v>0</v>
      </c>
      <c r="E22" s="9"/>
      <c r="F22" s="9"/>
      <c r="G22" s="9">
        <f t="shared" si="3"/>
        <v>0</v>
      </c>
    </row>
    <row r="23" spans="1:7">
      <c r="A23" s="17" t="s">
        <v>92</v>
      </c>
      <c r="B23" s="9"/>
      <c r="C23" s="9"/>
      <c r="D23" s="9">
        <f t="shared" si="4"/>
        <v>0</v>
      </c>
      <c r="E23" s="9"/>
      <c r="F23" s="9"/>
      <c r="G23" s="9">
        <f t="shared" si="3"/>
        <v>0</v>
      </c>
    </row>
    <row r="24" spans="1:7">
      <c r="A24" s="17" t="s">
        <v>93</v>
      </c>
      <c r="B24" s="9"/>
      <c r="C24" s="9"/>
      <c r="D24" s="9">
        <f t="shared" si="4"/>
        <v>0</v>
      </c>
      <c r="E24" s="9"/>
      <c r="F24" s="9"/>
      <c r="G24" s="9">
        <f t="shared" si="3"/>
        <v>0</v>
      </c>
    </row>
    <row r="25" spans="1:7">
      <c r="A25" s="17" t="s">
        <v>94</v>
      </c>
      <c r="B25" s="9"/>
      <c r="C25" s="9"/>
      <c r="D25" s="9">
        <f t="shared" si="4"/>
        <v>0</v>
      </c>
      <c r="E25" s="9"/>
      <c r="F25" s="9"/>
      <c r="G25" s="9">
        <f t="shared" si="3"/>
        <v>0</v>
      </c>
    </row>
    <row r="26" spans="1:7">
      <c r="A26" s="17" t="s">
        <v>95</v>
      </c>
      <c r="B26" s="9"/>
      <c r="C26" s="9"/>
      <c r="D26" s="9">
        <f t="shared" si="4"/>
        <v>0</v>
      </c>
      <c r="E26" s="9"/>
      <c r="F26" s="9"/>
      <c r="G26" s="9">
        <f t="shared" si="3"/>
        <v>0</v>
      </c>
    </row>
    <row r="27" spans="1:7">
      <c r="A27" s="17" t="s">
        <v>96</v>
      </c>
      <c r="B27" s="9"/>
      <c r="C27" s="9"/>
      <c r="D27" s="9">
        <f t="shared" si="4"/>
        <v>0</v>
      </c>
      <c r="E27" s="9"/>
      <c r="F27" s="9"/>
      <c r="G27" s="9">
        <f t="shared" si="3"/>
        <v>0</v>
      </c>
    </row>
    <row r="28" spans="1:7">
      <c r="A28" s="17"/>
      <c r="B28" s="9"/>
      <c r="C28" s="9"/>
      <c r="D28" s="9">
        <f t="shared" si="4"/>
        <v>0</v>
      </c>
      <c r="E28" s="9"/>
      <c r="F28" s="9"/>
      <c r="G28" s="9">
        <f t="shared" si="3"/>
        <v>0</v>
      </c>
    </row>
    <row r="29" spans="1:7" ht="5.0999999999999996" customHeight="1">
      <c r="A29" s="19"/>
      <c r="B29" s="9"/>
      <c r="C29" s="9"/>
      <c r="D29" s="9"/>
      <c r="E29" s="9"/>
      <c r="F29" s="9"/>
      <c r="G29" s="9"/>
    </row>
    <row r="30" spans="1:7">
      <c r="A30" s="16" t="s">
        <v>83</v>
      </c>
      <c r="B30" s="8">
        <f>B5+B20</f>
        <v>22033345.66</v>
      </c>
      <c r="C30" s="8">
        <f>C5+C20</f>
        <v>757397</v>
      </c>
      <c r="D30" s="8">
        <f>D5+D20</f>
        <v>22790742.660000004</v>
      </c>
      <c r="E30" s="8">
        <f>E5+E20</f>
        <v>19644963.710000001</v>
      </c>
      <c r="F30" s="8">
        <f>F5+F20</f>
        <v>18851875.530000001</v>
      </c>
      <c r="G30" s="8">
        <f>G5+G20</f>
        <v>3145778.9500000007</v>
      </c>
    </row>
    <row r="31" spans="1:7" ht="5.0999999999999996" customHeight="1">
      <c r="A31" s="20"/>
      <c r="B31" s="10"/>
      <c r="C31" s="10"/>
      <c r="D31" s="10"/>
      <c r="E31" s="10"/>
      <c r="F31" s="10"/>
      <c r="G31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workbookViewId="0">
      <selection activeCell="J16" sqref="J16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8" t="s">
        <v>328</v>
      </c>
      <c r="B1" s="69"/>
      <c r="C1" s="69"/>
      <c r="D1" s="69"/>
      <c r="E1" s="69"/>
      <c r="F1" s="69"/>
      <c r="G1" s="69"/>
      <c r="H1" s="70"/>
    </row>
    <row r="2" spans="1:8" ht="12" customHeight="1">
      <c r="A2" s="74"/>
      <c r="B2" s="75"/>
      <c r="C2" s="73" t="s">
        <v>0</v>
      </c>
      <c r="D2" s="73"/>
      <c r="E2" s="73"/>
      <c r="F2" s="73"/>
      <c r="G2" s="73"/>
      <c r="H2" s="42"/>
    </row>
    <row r="3" spans="1:8" ht="22.5">
      <c r="A3" s="76" t="s">
        <v>1</v>
      </c>
      <c r="B3" s="77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3"/>
      <c r="B4" s="44"/>
      <c r="C4" s="15"/>
      <c r="D4" s="15"/>
      <c r="E4" s="15"/>
      <c r="F4" s="15"/>
      <c r="G4" s="15"/>
      <c r="H4" s="15"/>
    </row>
    <row r="5" spans="1:8" ht="12.75" customHeight="1">
      <c r="A5" s="78" t="s">
        <v>99</v>
      </c>
      <c r="B5" s="79"/>
      <c r="C5" s="8">
        <f>C6+C16+C25+C36</f>
        <v>22033345.66</v>
      </c>
      <c r="D5" s="8">
        <f t="shared" ref="D5:H5" si="0">D6+D16+D25+D36</f>
        <v>757397</v>
      </c>
      <c r="E5" s="8">
        <f t="shared" si="0"/>
        <v>22790742.66</v>
      </c>
      <c r="F5" s="8">
        <f t="shared" si="0"/>
        <v>19644963.710000001</v>
      </c>
      <c r="G5" s="8">
        <f t="shared" si="0"/>
        <v>18851875.529999997</v>
      </c>
      <c r="H5" s="8">
        <f t="shared" si="0"/>
        <v>3145778.9499999993</v>
      </c>
    </row>
    <row r="6" spans="1:8" ht="12.75" customHeight="1">
      <c r="A6" s="57" t="s">
        <v>100</v>
      </c>
      <c r="B6" s="58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5" t="s">
        <v>268</v>
      </c>
      <c r="B7" s="39" t="s">
        <v>101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5" t="s">
        <v>269</v>
      </c>
      <c r="B8" s="39" t="s">
        <v>102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5" t="s">
        <v>270</v>
      </c>
      <c r="B9" s="39" t="s">
        <v>103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5" t="s">
        <v>271</v>
      </c>
      <c r="B10" s="39" t="s">
        <v>104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5" t="s">
        <v>272</v>
      </c>
      <c r="B11" s="39" t="s">
        <v>105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5" t="s">
        <v>273</v>
      </c>
      <c r="B12" s="39" t="s">
        <v>106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5" t="s">
        <v>274</v>
      </c>
      <c r="B13" s="39" t="s">
        <v>107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5" t="s">
        <v>275</v>
      </c>
      <c r="B14" s="39" t="s">
        <v>108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6"/>
      <c r="B15" s="38"/>
      <c r="C15" s="8"/>
      <c r="D15" s="8"/>
      <c r="E15" s="8"/>
      <c r="F15" s="8"/>
      <c r="G15" s="8"/>
      <c r="H15" s="8"/>
    </row>
    <row r="16" spans="1:8" ht="12.75">
      <c r="A16" s="57" t="s">
        <v>109</v>
      </c>
      <c r="B16" s="72"/>
      <c r="C16" s="8">
        <f>SUM(C17:C23)</f>
        <v>22033345.66</v>
      </c>
      <c r="D16" s="8">
        <f t="shared" ref="D16:G16" si="4">SUM(D17:D23)</f>
        <v>757397</v>
      </c>
      <c r="E16" s="8">
        <f t="shared" si="4"/>
        <v>22790742.66</v>
      </c>
      <c r="F16" s="8">
        <f t="shared" si="4"/>
        <v>19644963.710000001</v>
      </c>
      <c r="G16" s="8">
        <f t="shared" si="4"/>
        <v>18851875.529999997</v>
      </c>
      <c r="H16" s="8">
        <f t="shared" si="3"/>
        <v>3145778.9499999993</v>
      </c>
    </row>
    <row r="17" spans="1:8">
      <c r="A17" s="45" t="s">
        <v>276</v>
      </c>
      <c r="B17" s="39" t="s">
        <v>110</v>
      </c>
      <c r="C17" s="9">
        <v>21169205.949999999</v>
      </c>
      <c r="D17" s="9">
        <v>701141.25</v>
      </c>
      <c r="E17" s="9">
        <f>C17+D17</f>
        <v>21870347.199999999</v>
      </c>
      <c r="F17" s="9">
        <v>18870796.949999999</v>
      </c>
      <c r="G17" s="9">
        <v>18094996.559999999</v>
      </c>
      <c r="H17" s="9">
        <f t="shared" si="3"/>
        <v>2999550.25</v>
      </c>
    </row>
    <row r="18" spans="1:8">
      <c r="A18" s="45" t="s">
        <v>277</v>
      </c>
      <c r="B18" s="39" t="s">
        <v>111</v>
      </c>
      <c r="C18" s="9">
        <v>864139.71</v>
      </c>
      <c r="D18" s="9">
        <v>56255.75</v>
      </c>
      <c r="E18" s="9">
        <f t="shared" ref="E18:E23" si="5">C18+D18</f>
        <v>920395.46</v>
      </c>
      <c r="F18" s="9">
        <v>774166.76</v>
      </c>
      <c r="G18" s="9">
        <v>756878.97</v>
      </c>
      <c r="H18" s="9">
        <f t="shared" si="3"/>
        <v>146228.69999999995</v>
      </c>
    </row>
    <row r="19" spans="1:8">
      <c r="A19" s="45" t="s">
        <v>278</v>
      </c>
      <c r="B19" s="39" t="s">
        <v>112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5" t="s">
        <v>279</v>
      </c>
      <c r="B20" s="39" t="s">
        <v>113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5" t="s">
        <v>280</v>
      </c>
      <c r="B21" s="39" t="s">
        <v>114</v>
      </c>
      <c r="C21" s="9"/>
      <c r="D21" s="9"/>
      <c r="E21" s="9">
        <f t="shared" si="5"/>
        <v>0</v>
      </c>
      <c r="F21" s="9"/>
      <c r="G21" s="9"/>
      <c r="H21" s="9">
        <f t="shared" si="3"/>
        <v>0</v>
      </c>
    </row>
    <row r="22" spans="1:8">
      <c r="A22" s="45" t="s">
        <v>281</v>
      </c>
      <c r="B22" s="39" t="s">
        <v>115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5" t="s">
        <v>282</v>
      </c>
      <c r="B23" s="39" t="s">
        <v>116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6"/>
      <c r="B24" s="38"/>
      <c r="C24" s="8"/>
      <c r="D24" s="8"/>
      <c r="E24" s="8"/>
      <c r="F24" s="8"/>
      <c r="G24" s="8"/>
      <c r="H24" s="8"/>
    </row>
    <row r="25" spans="1:8" ht="12.75">
      <c r="A25" s="57" t="s">
        <v>117</v>
      </c>
      <c r="B25" s="72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5" t="s">
        <v>283</v>
      </c>
      <c r="B26" s="39" t="s">
        <v>118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5" t="s">
        <v>284</v>
      </c>
      <c r="B27" s="39" t="s">
        <v>119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5" t="s">
        <v>285</v>
      </c>
      <c r="B28" s="39" t="s">
        <v>120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5" t="s">
        <v>286</v>
      </c>
      <c r="B29" s="39" t="s">
        <v>121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5" t="s">
        <v>287</v>
      </c>
      <c r="B30" s="39" t="s">
        <v>122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5" t="s">
        <v>288</v>
      </c>
      <c r="B31" s="39" t="s">
        <v>123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5" t="s">
        <v>289</v>
      </c>
      <c r="B32" s="39" t="s">
        <v>124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5" t="s">
        <v>290</v>
      </c>
      <c r="B33" s="39" t="s">
        <v>125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5" t="s">
        <v>291</v>
      </c>
      <c r="B34" s="39" t="s">
        <v>126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6"/>
      <c r="B35" s="38"/>
      <c r="C35" s="8"/>
      <c r="D35" s="8"/>
      <c r="E35" s="8"/>
      <c r="F35" s="8"/>
      <c r="G35" s="8"/>
      <c r="H35" s="8"/>
    </row>
    <row r="36" spans="1:8" ht="12.75">
      <c r="A36" s="57" t="s">
        <v>127</v>
      </c>
      <c r="B36" s="72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5" t="s">
        <v>292</v>
      </c>
      <c r="B37" s="39" t="s">
        <v>128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5" t="s">
        <v>293</v>
      </c>
      <c r="B38" s="47" t="s">
        <v>129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5" t="s">
        <v>294</v>
      </c>
      <c r="B39" s="39" t="s">
        <v>130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5" t="s">
        <v>295</v>
      </c>
      <c r="B40" s="39" t="s">
        <v>131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6"/>
      <c r="B41" s="38"/>
      <c r="C41" s="8"/>
      <c r="D41" s="8"/>
      <c r="E41" s="8"/>
      <c r="F41" s="8"/>
      <c r="G41" s="8"/>
      <c r="H41" s="8"/>
    </row>
    <row r="42" spans="1:8" ht="12.75">
      <c r="A42" s="57" t="s">
        <v>132</v>
      </c>
      <c r="B42" s="72"/>
      <c r="C42" s="8">
        <f>C43+C53+C62+C73</f>
        <v>0</v>
      </c>
      <c r="D42" s="8">
        <f t="shared" ref="D42:G42" si="10">D43+D53+D62+D73</f>
        <v>0</v>
      </c>
      <c r="E42" s="8">
        <f t="shared" si="10"/>
        <v>0</v>
      </c>
      <c r="F42" s="8">
        <f t="shared" si="10"/>
        <v>0</v>
      </c>
      <c r="G42" s="8">
        <f t="shared" si="10"/>
        <v>0</v>
      </c>
      <c r="H42" s="8">
        <f t="shared" si="3"/>
        <v>0</v>
      </c>
    </row>
    <row r="43" spans="1:8" ht="12.75">
      <c r="A43" s="57" t="s">
        <v>100</v>
      </c>
      <c r="B43" s="72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5" t="s">
        <v>296</v>
      </c>
      <c r="B44" s="39" t="s">
        <v>101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5" t="s">
        <v>297</v>
      </c>
      <c r="B45" s="39" t="s">
        <v>102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5" t="s">
        <v>298</v>
      </c>
      <c r="B46" s="39" t="s">
        <v>103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5" t="s">
        <v>299</v>
      </c>
      <c r="B47" s="39" t="s">
        <v>104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5" t="s">
        <v>300</v>
      </c>
      <c r="B48" s="39" t="s">
        <v>105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5" t="s">
        <v>301</v>
      </c>
      <c r="B49" s="39" t="s">
        <v>106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5" t="s">
        <v>302</v>
      </c>
      <c r="B50" s="39" t="s">
        <v>107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5" t="s">
        <v>303</v>
      </c>
      <c r="B51" s="39" t="s">
        <v>108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6"/>
      <c r="B52" s="38"/>
      <c r="C52" s="8"/>
      <c r="D52" s="8"/>
      <c r="E52" s="8"/>
      <c r="F52" s="8"/>
      <c r="G52" s="8"/>
      <c r="H52" s="8"/>
    </row>
    <row r="53" spans="1:8" ht="12.75">
      <c r="A53" s="57" t="s">
        <v>109</v>
      </c>
      <c r="B53" s="72"/>
      <c r="C53" s="8">
        <f>SUM(C54:C60)</f>
        <v>0</v>
      </c>
      <c r="D53" s="8">
        <f t="shared" ref="D53:G53" si="13">SUM(D54:D60)</f>
        <v>0</v>
      </c>
      <c r="E53" s="8">
        <f t="shared" si="13"/>
        <v>0</v>
      </c>
      <c r="F53" s="8">
        <f t="shared" si="13"/>
        <v>0</v>
      </c>
      <c r="G53" s="8">
        <f t="shared" si="13"/>
        <v>0</v>
      </c>
      <c r="H53" s="8">
        <f t="shared" si="3"/>
        <v>0</v>
      </c>
    </row>
    <row r="54" spans="1:8">
      <c r="A54" s="45" t="s">
        <v>304</v>
      </c>
      <c r="B54" s="39" t="s">
        <v>110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5" t="s">
        <v>305</v>
      </c>
      <c r="B55" s="39" t="s">
        <v>111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5" t="s">
        <v>306</v>
      </c>
      <c r="B56" s="39" t="s">
        <v>112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5" t="s">
        <v>307</v>
      </c>
      <c r="B57" s="39" t="s">
        <v>113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5" t="s">
        <v>308</v>
      </c>
      <c r="B58" s="39" t="s">
        <v>114</v>
      </c>
      <c r="C58" s="9"/>
      <c r="D58" s="9"/>
      <c r="E58" s="9">
        <f t="shared" si="14"/>
        <v>0</v>
      </c>
      <c r="F58" s="9"/>
      <c r="G58" s="9"/>
      <c r="H58" s="9">
        <f t="shared" si="3"/>
        <v>0</v>
      </c>
    </row>
    <row r="59" spans="1:8">
      <c r="A59" s="45" t="s">
        <v>309</v>
      </c>
      <c r="B59" s="39" t="s">
        <v>115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5" t="s">
        <v>310</v>
      </c>
      <c r="B60" s="39" t="s">
        <v>116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6"/>
      <c r="B61" s="38"/>
      <c r="C61" s="8"/>
      <c r="D61" s="8"/>
      <c r="E61" s="8"/>
      <c r="F61" s="8"/>
      <c r="G61" s="8"/>
      <c r="H61" s="8"/>
    </row>
    <row r="62" spans="1:8" ht="12.75">
      <c r="A62" s="57" t="s">
        <v>117</v>
      </c>
      <c r="B62" s="72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5" t="s">
        <v>311</v>
      </c>
      <c r="B63" s="39" t="s">
        <v>118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5" t="s">
        <v>312</v>
      </c>
      <c r="B64" s="39" t="s">
        <v>119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5" t="s">
        <v>313</v>
      </c>
      <c r="B65" s="39" t="s">
        <v>120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5" t="s">
        <v>314</v>
      </c>
      <c r="B66" s="39" t="s">
        <v>121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5" t="s">
        <v>315</v>
      </c>
      <c r="B67" s="39" t="s">
        <v>122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5" t="s">
        <v>316</v>
      </c>
      <c r="B68" s="39" t="s">
        <v>123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5" t="s">
        <v>317</v>
      </c>
      <c r="B69" s="39" t="s">
        <v>124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5" t="s">
        <v>318</v>
      </c>
      <c r="B70" s="39" t="s">
        <v>125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5" t="s">
        <v>319</v>
      </c>
      <c r="B71" s="39" t="s">
        <v>126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6"/>
      <c r="B72" s="38"/>
      <c r="C72" s="8"/>
      <c r="D72" s="8"/>
      <c r="E72" s="8"/>
      <c r="F72" s="8"/>
      <c r="G72" s="8"/>
      <c r="H72" s="8"/>
    </row>
    <row r="73" spans="1:8" ht="12.75">
      <c r="A73" s="57" t="s">
        <v>127</v>
      </c>
      <c r="B73" s="72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5" t="s">
        <v>320</v>
      </c>
      <c r="B74" s="39" t="s">
        <v>128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5" t="s">
        <v>321</v>
      </c>
      <c r="B75" s="47" t="s">
        <v>129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5" t="s">
        <v>322</v>
      </c>
      <c r="B76" s="39" t="s">
        <v>130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5" t="s">
        <v>323</v>
      </c>
      <c r="B77" s="39" t="s">
        <v>131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6"/>
      <c r="B78" s="38"/>
      <c r="C78" s="8"/>
      <c r="D78" s="8"/>
      <c r="E78" s="8"/>
      <c r="F78" s="8"/>
      <c r="G78" s="8"/>
      <c r="H78" s="8"/>
    </row>
    <row r="79" spans="1:8" ht="12.75">
      <c r="A79" s="57" t="s">
        <v>83</v>
      </c>
      <c r="B79" s="72"/>
      <c r="C79" s="8">
        <f>C5+C42</f>
        <v>22033345.66</v>
      </c>
      <c r="D79" s="8">
        <f t="shared" ref="D79:H79" si="20">D5+D42</f>
        <v>757397</v>
      </c>
      <c r="E79" s="8">
        <f t="shared" si="20"/>
        <v>22790742.66</v>
      </c>
      <c r="F79" s="8">
        <f t="shared" si="20"/>
        <v>19644963.710000001</v>
      </c>
      <c r="G79" s="8">
        <f t="shared" si="20"/>
        <v>18851875.529999997</v>
      </c>
      <c r="H79" s="8">
        <f t="shared" si="20"/>
        <v>3145778.9499999993</v>
      </c>
    </row>
    <row r="80" spans="1:8" ht="5.0999999999999996" customHeight="1">
      <c r="A80" s="49"/>
      <c r="B80" s="48"/>
      <c r="C80" s="23"/>
      <c r="D80" s="23"/>
      <c r="E80" s="23"/>
      <c r="F80" s="23"/>
      <c r="G80" s="23"/>
      <c r="H80" s="23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J13" sqref="J13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8" t="s">
        <v>329</v>
      </c>
      <c r="B1" s="80"/>
      <c r="C1" s="80"/>
      <c r="D1" s="80"/>
      <c r="E1" s="80"/>
      <c r="F1" s="80"/>
      <c r="G1" s="81"/>
    </row>
    <row r="2" spans="1:7">
      <c r="A2" s="21"/>
      <c r="B2" s="71" t="s">
        <v>0</v>
      </c>
      <c r="C2" s="71"/>
      <c r="D2" s="71"/>
      <c r="E2" s="71"/>
      <c r="F2" s="71"/>
      <c r="G2" s="12"/>
    </row>
    <row r="3" spans="1:7" ht="45.75" customHeight="1">
      <c r="A3" s="24" t="s">
        <v>1</v>
      </c>
      <c r="B3" s="14" t="s">
        <v>2</v>
      </c>
      <c r="C3" s="14" t="s">
        <v>3</v>
      </c>
      <c r="D3" s="14" t="s">
        <v>4</v>
      </c>
      <c r="E3" s="14" t="s">
        <v>133</v>
      </c>
      <c r="F3" s="14" t="s">
        <v>86</v>
      </c>
      <c r="G3" s="25" t="s">
        <v>7</v>
      </c>
    </row>
    <row r="4" spans="1:7">
      <c r="A4" s="26" t="s">
        <v>134</v>
      </c>
      <c r="B4" s="27">
        <f>B5+B6+B7+B10+B11+B14</f>
        <v>8103213.9500000002</v>
      </c>
      <c r="C4" s="27">
        <f t="shared" ref="C4:G4" si="0">C5+C6+C7+C10+C11+C14</f>
        <v>-173493.77</v>
      </c>
      <c r="D4" s="27">
        <f t="shared" si="0"/>
        <v>7929720.1799999997</v>
      </c>
      <c r="E4" s="27">
        <f t="shared" si="0"/>
        <v>7353381.2199999997</v>
      </c>
      <c r="F4" s="27">
        <f t="shared" si="0"/>
        <v>7353381.2199999997</v>
      </c>
      <c r="G4" s="27">
        <f>G5+G6+G7+G10+G11+G14</f>
        <v>576338.95999999973</v>
      </c>
    </row>
    <row r="5" spans="1:7">
      <c r="A5" s="28" t="s">
        <v>135</v>
      </c>
      <c r="B5" s="9">
        <f>8103213.95-B14</f>
        <v>7853213.9500000002</v>
      </c>
      <c r="C5" s="9">
        <f>-173493.77-C14</f>
        <v>-46734.819999999992</v>
      </c>
      <c r="D5" s="8">
        <f>B5+C5</f>
        <v>7806479.1299999999</v>
      </c>
      <c r="E5" s="9">
        <f>7353381.22-E14</f>
        <v>7271626.8700000001</v>
      </c>
      <c r="F5" s="9">
        <f>7353381.22-F14</f>
        <v>7271626.8700000001</v>
      </c>
      <c r="G5" s="8">
        <f>D5-E5</f>
        <v>534852.25999999978</v>
      </c>
    </row>
    <row r="6" spans="1:7">
      <c r="A6" s="28" t="s">
        <v>136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8" t="s">
        <v>137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2" t="s">
        <v>138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2" t="s">
        <v>139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8" t="s">
        <v>140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8" t="s">
        <v>141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2" t="s">
        <v>142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2" t="s">
        <v>143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8" t="s">
        <v>144</v>
      </c>
      <c r="B14" s="8">
        <v>250000</v>
      </c>
      <c r="C14" s="8">
        <v>-126758.95</v>
      </c>
      <c r="D14" s="8">
        <f>B14+C14</f>
        <v>123241.05</v>
      </c>
      <c r="E14" s="8">
        <v>81754.350000000006</v>
      </c>
      <c r="F14" s="8">
        <v>81754.350000000006</v>
      </c>
      <c r="G14" s="8">
        <f t="shared" si="3"/>
        <v>41486.699999999997</v>
      </c>
    </row>
    <row r="15" spans="1:7" ht="5.0999999999999996" customHeight="1">
      <c r="A15" s="28"/>
      <c r="B15" s="9"/>
      <c r="C15" s="9"/>
      <c r="D15" s="9"/>
      <c r="E15" s="9"/>
      <c r="F15" s="9"/>
      <c r="G15" s="9"/>
    </row>
    <row r="16" spans="1:7">
      <c r="A16" s="18" t="s">
        <v>145</v>
      </c>
      <c r="B16" s="8">
        <f>B17+B18+B19+B22+B23+B26</f>
        <v>0</v>
      </c>
      <c r="C16" s="8">
        <f t="shared" ref="C16:G16" si="6">C17+C18+C19+C22+C23+C26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</row>
    <row r="17" spans="1:7">
      <c r="A17" s="28" t="s">
        <v>135</v>
      </c>
      <c r="B17" s="9">
        <v>0</v>
      </c>
      <c r="C17" s="9">
        <v>0</v>
      </c>
      <c r="D17" s="8">
        <f t="shared" ref="D17:D18" si="7">B17+C17</f>
        <v>0</v>
      </c>
      <c r="E17" s="9">
        <v>0</v>
      </c>
      <c r="F17" s="9">
        <v>0</v>
      </c>
      <c r="G17" s="8">
        <f t="shared" ref="G17:G26" si="8">D17-E17</f>
        <v>0</v>
      </c>
    </row>
    <row r="18" spans="1:7">
      <c r="A18" s="28" t="s">
        <v>136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8" t="s">
        <v>137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2" t="s">
        <v>138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2" t="s">
        <v>139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8" t="s">
        <v>140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8" t="s">
        <v>141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2" t="s">
        <v>142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2" t="s">
        <v>143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8" t="s">
        <v>144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8" t="s">
        <v>146</v>
      </c>
      <c r="B27" s="8">
        <f>B4+B16</f>
        <v>8103213.9500000002</v>
      </c>
      <c r="C27" s="8">
        <f t="shared" ref="C27:G27" si="13">C4+C16</f>
        <v>-173493.77</v>
      </c>
      <c r="D27" s="8">
        <f t="shared" si="13"/>
        <v>7929720.1799999997</v>
      </c>
      <c r="E27" s="8">
        <f t="shared" si="13"/>
        <v>7353381.2199999997</v>
      </c>
      <c r="F27" s="8">
        <f t="shared" si="13"/>
        <v>7353381.2199999997</v>
      </c>
      <c r="G27" s="8">
        <f t="shared" si="13"/>
        <v>576338.95999999973</v>
      </c>
    </row>
    <row r="28" spans="1:7" ht="5.0999999999999996" customHeight="1">
      <c r="A28" s="29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cp:lastPrinted>2017-04-18T18:51:15Z</cp:lastPrinted>
  <dcterms:created xsi:type="dcterms:W3CDTF">2017-01-11T17:22:36Z</dcterms:created>
  <dcterms:modified xsi:type="dcterms:W3CDTF">2018-01-27T21:05:12Z</dcterms:modified>
</cp:coreProperties>
</file>